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jakub\Documents\Harc\1 Hufiec Wrocław\wzory nowe dokumentów finansowych\"/>
    </mc:Choice>
  </mc:AlternateContent>
  <xr:revisionPtr revIDLastSave="0" documentId="13_ncr:1_{4A6AD369-427B-4109-8FEF-C86EF437CCD2}" xr6:coauthVersionLast="47" xr6:coauthVersionMax="47" xr10:uidLastSave="{00000000-0000-0000-0000-000000000000}"/>
  <bookViews>
    <workbookView xWindow="28680" yWindow="-120" windowWidth="29040" windowHeight="16440" firstSheet="1" activeTab="1" xr2:uid="{00000000-000D-0000-FFFF-FFFF00000000}"/>
  </bookViews>
  <sheets>
    <sheet name="Excelblog.pl - Kwoty słownie" sheetId="4" state="hidden" r:id="rId1"/>
    <sheet name="Arkusz1" sheetId="1" r:id="rId2"/>
    <sheet name="Arkusz2" sheetId="2" state="hidden" r:id="rId3"/>
  </sheets>
  <definedNames>
    <definedName name="excelblog_Dziesiatki" localSheetId="0">{"dziesięć";"dwadzieścia";"trzydzieści";"czterdzieści";"pięćdziesiąt";"sześćdziesiąt";"siedemdziesiąt";"osiemdziesiąt";"dziewięćdziesiąt"}</definedName>
    <definedName name="excelblog_Dziesiatki">{"dziesięć";"dwadzieścia";"trzydzieści";"czterdzieści";"pięćdziesiąt";"sześćdziesiąt";"siedemdziesiąt";"osiemdziesiąt";"dziewięćdziesiąt"}</definedName>
    <definedName name="excelblog_Jednosci" localSheetId="0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excelblog_Jednosci">{"jeden";"dwa";"trzy";"cztery";"pięć";"sześć";"siedem";"osiem";"dziewięć";"dziesięć";"jedenaście";"dwanaście";"trzynaście";"czternaście";"piętnaście";"szestnaście";"siedemnaście";"osiemnaście";"dziewiętnaście";"dwadzieścia"}</definedName>
    <definedName name="excelblog_Komunikat1">"W polu z kwotą nie znajduje się liczba"</definedName>
    <definedName name="excelblog_Komunikat2">"Kwota do zamiany jest nieprawidłowa (zbyt duża lub ujemna)"</definedName>
    <definedName name="excelblog_Setki" localSheetId="0">{"sto";"dwieście";"trzysta";"czterysta";"pięćset";"sześćset";"siedemset";"osiemset";"dziewięćset"}</definedName>
    <definedName name="excelblog_Setki">{"sto";"dwieście";"trzysta";"czterysta";"pięćset";"sześćset";"siedemset";"osiemset";"dziewięcset"}</definedName>
    <definedName name="_xlnm.Print_Area" localSheetId="1">Arkusz1!$B$1:$O$54</definedName>
    <definedName name="Print_Area" localSheetId="1">Arkusz1!$B$2:$O$54</definedName>
    <definedName name="slownie">'Excelblog.pl - Kwoty słownie'!$B$8</definedName>
    <definedName name="Stawki">Arkusz2!$A$1:$A$5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B17" i="4"/>
  <c r="B38" i="4"/>
  <c r="B37" i="4"/>
  <c r="B36" i="4"/>
  <c r="D34" i="4"/>
  <c r="C34" i="4"/>
  <c r="H33" i="4"/>
  <c r="H34" i="4" s="1"/>
  <c r="G33" i="4"/>
  <c r="G34" i="4" s="1"/>
  <c r="F33" i="4"/>
  <c r="F34" i="4" s="1"/>
  <c r="E33" i="4"/>
  <c r="E34" i="4" s="1"/>
  <c r="D33" i="4"/>
  <c r="N22" i="1"/>
  <c r="N23" i="1"/>
  <c r="N34" i="1"/>
  <c r="D20" i="4" l="1"/>
  <c r="C20" i="4"/>
  <c r="H19" i="4"/>
  <c r="H20" i="4" s="1"/>
  <c r="G19" i="4"/>
  <c r="G20" i="4" s="1"/>
  <c r="F19" i="4"/>
  <c r="F20" i="4" s="1"/>
  <c r="E19" i="4"/>
  <c r="E20" i="4" s="1"/>
  <c r="D19" i="4"/>
  <c r="N21" i="1"/>
  <c r="B22" i="4" l="1"/>
  <c r="B24" i="4"/>
  <c r="B23" i="4"/>
  <c r="N24" i="1"/>
  <c r="N15" i="1"/>
  <c r="N37" i="1" l="1"/>
  <c r="B3" i="4" s="1"/>
  <c r="D5" i="4" l="1"/>
  <c r="D6" i="4" s="1"/>
  <c r="E5" i="4"/>
  <c r="E6" i="4" s="1"/>
  <c r="F5" i="4"/>
  <c r="F6" i="4" s="1"/>
  <c r="G5" i="4"/>
  <c r="G6" i="4" s="1"/>
  <c r="H5" i="4"/>
  <c r="H6" i="4" s="1"/>
  <c r="C6" i="4"/>
  <c r="B8" i="4" l="1"/>
  <c r="D37" i="1" s="1"/>
  <c r="B10" i="4"/>
  <c r="B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</author>
  </authors>
  <commentList>
    <comment ref="M20" authorId="0" shapeId="0" xr:uid="{30CB9094-6EDA-4267-9843-7D91BBC00AF0}">
      <text>
        <r>
          <rPr>
            <sz val="11"/>
            <color theme="1"/>
            <rFont val="Calibri"/>
            <family val="2"/>
            <charset val="238"/>
            <scheme val="minor"/>
          </rPr>
          <t>Pola korzystają z list rozwijanych z właściwymi opcjami:
1,15 zł/km - stawka przyjęta przez Komendę Chorągwi dla pojemności silnik powyżej 900 cm3
0,89 zł/km - stawka przyjęta dla pojemności silnika poniżej 900 cm3
0,69 - stawka urzędowa dla motocykla
0,42 - stawka urzędowa dla motoroweru</t>
        </r>
      </text>
    </comment>
    <comment ref="B30" authorId="0" shapeId="0" xr:uid="{5BEBB3BE-8669-4CDC-84CD-EAA8267262B3}">
      <text>
        <r>
          <rPr>
            <sz val="11"/>
            <color theme="1"/>
            <rFont val="Calibri"/>
            <family val="2"/>
            <charset val="238"/>
            <scheme val="minor"/>
          </rPr>
          <t>Przez inne wydatki rozumiemy:
- dieta za … doby
- noclegi według rachunków
- noclegi według ryczałtu
- opłaty za autostrady i parking
- ryczałt za dojazd (20% diety)
- inne.
Stawki diety:
- 45 zł, jeśli podróż trwa ponad 12 godzin,
- 50 proc. diety w przypadku podróży służbowej trwającej od 8-12 godzin,
- gdy podróż służbowa trwa mniej niż 8 godzin, dieta nie przysługuje.
Kwotę diety zmniejsza się o koszt zapewnionego bezpłatnego wyżywienia przyjmując, że każdy posiłek stanowi odpowiednio:
- śniadanie - 25 proc. diety,
- obiad - 50 proc. diety,
- kolacja - 25 proc. diety.</t>
        </r>
      </text>
    </comment>
  </commentList>
</comments>
</file>

<file path=xl/sharedStrings.xml><?xml version="1.0" encoding="utf-8"?>
<sst xmlns="http://schemas.openxmlformats.org/spreadsheetml/2006/main" count="110" uniqueCount="63">
  <si>
    <t>Data wypełnienia</t>
  </si>
  <si>
    <t>RACHUNEK KOSZTÓW PODRÓŻY</t>
  </si>
  <si>
    <t>(Należy złożyć w ciągu 14 dni od zakończenia podróży, aby kwalifikować się do zwrotu kosztów)</t>
  </si>
  <si>
    <t>Cel podróży</t>
  </si>
  <si>
    <t>Rodzaj transportu - należy postawić krzyżyk przy wybranej opcji</t>
  </si>
  <si>
    <t xml:space="preserve">Bilet </t>
  </si>
  <si>
    <t>Paliwo</t>
  </si>
  <si>
    <t>Kilometrówka</t>
  </si>
  <si>
    <t>(wypełnij pkt.1)</t>
  </si>
  <si>
    <t>(wypełnij pkt. 2 i 3)</t>
  </si>
  <si>
    <t>(wypełnij pkt.2)</t>
  </si>
  <si>
    <t>1. Koszty podróży (koszty biletów) - do rachunku należy dołączyć bilety dokumentujące podróż</t>
  </si>
  <si>
    <t>Data</t>
  </si>
  <si>
    <t>Godzina</t>
  </si>
  <si>
    <t>Trasa: skąd - dokąd</t>
  </si>
  <si>
    <t>Kwota</t>
  </si>
  <si>
    <t>Suma</t>
  </si>
  <si>
    <t>2. Ewidencja przebiegu pojazdu (według stawki za kilometr)</t>
  </si>
  <si>
    <t xml:space="preserve">Rodzaj i marka pojazdu </t>
  </si>
  <si>
    <t>Pojemność silnika</t>
  </si>
  <si>
    <t>Nr rejestracyjny</t>
  </si>
  <si>
    <t>cm3</t>
  </si>
  <si>
    <t>Kilometry</t>
  </si>
  <si>
    <t>Stawka</t>
  </si>
  <si>
    <t>3. Wydatki faktycznie poniesione - należy podłączyć fakturę VAT wystawioną na nazwisko kupującego paliwo</t>
  </si>
  <si>
    <t>Zwrot do wysokości poniesionych wydatków z tytułu zakupu paliwa nie wyższy niż limit wyliczony w ewidencji przebiegu.</t>
  </si>
  <si>
    <t>4. Inne wydatki - do rachunku należy dołączyć dokumenty potwierdzające wydatki</t>
  </si>
  <si>
    <t>Opis</t>
  </si>
  <si>
    <t>Podsumowanie kosztów</t>
  </si>
  <si>
    <t>Suma słownie</t>
  </si>
  <si>
    <t>Suma zł</t>
  </si>
  <si>
    <t>Dane do zwrotu</t>
  </si>
  <si>
    <t>Nr rachunku</t>
  </si>
  <si>
    <t>_________________________________</t>
  </si>
  <si>
    <t>data i podpis</t>
  </si>
  <si>
    <t>Pokwitowanie odbioru gotówki</t>
  </si>
  <si>
    <t xml:space="preserve">Sumę </t>
  </si>
  <si>
    <t>słownie złotych</t>
  </si>
  <si>
    <t>otrzymałam/-łem</t>
  </si>
  <si>
    <t>___________________________________</t>
  </si>
  <si>
    <t>_____________________________________________________________</t>
  </si>
  <si>
    <t>podpis składajacego rachunek</t>
  </si>
  <si>
    <t>Sprawdzono pod względem formalnym i rachunkowym</t>
  </si>
  <si>
    <t>Sprawdzono pod względem merytorycznym</t>
  </si>
  <si>
    <t>Zatwierdzono do wypłaty kwotę ________________</t>
  </si>
  <si>
    <t>__________________________________</t>
  </si>
  <si>
    <t xml:space="preserve">Data         </t>
  </si>
  <si>
    <t>autor: Marcin Egert | www.excelblog.pl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</si>
  <si>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</si>
  <si>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</si>
  <si>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</si>
  <si>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</si>
  <si>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</si>
  <si>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</si>
  <si>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</si>
  <si>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</si>
  <si>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</si>
  <si>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</si>
  <si>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</si>
  <si>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</si>
  <si>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Dostępne na licencji Creative Commons Uznanie autorstwa 2.5 Polska</t>
  </si>
  <si>
    <t>Imię i nazwisko</t>
  </si>
  <si>
    <t>Funkcja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</si>
</sst>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zł&quot;;\-#,##0.00\ &quot;zł&quot;"/>
    <numFmt numFmtId="44" formatCode="_-* #,##0.00\ &quot;zł&quot;_-;\-* #,##0.00\ &quot;zł&quot;_-;_-* &quot;-&quot;??\ &quot;zł&quot;_-;_-@_-"/>
    <numFmt numFmtId="164" formatCode="#,##0.00\ &quot;zł&quot;"/>
    <numFmt numFmtId="165" formatCode="#,##0.0000\ &quot;zł&quot;"/>
    <numFmt numFmtId="166" formatCode="#,##0.0000\ &quot;zł&quot;;[Red]\-#,##0.0000\ &quot;zł&quot;"/>
    <numFmt numFmtId="167" formatCode="#\ ??/16"/>
  </numFmts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Museo 300"/>
      <family val="3"/>
    </font>
    <font>
      <i/>
      <sz val="10"/>
      <color theme="1"/>
      <name val="Museo 300"/>
      <family val="3"/>
    </font>
    <font>
      <sz val="10"/>
      <color rgb="FF000000"/>
      <name val="Museo 300"/>
      <family val="3"/>
    </font>
    <font>
      <sz val="10"/>
      <color indexed="8"/>
      <name val="Museo 300"/>
      <family val="3"/>
    </font>
    <font>
      <i/>
      <sz val="10"/>
      <color indexed="8"/>
      <name val="Museo 300"/>
      <family val="3"/>
    </font>
    <font>
      <sz val="14"/>
      <color theme="1"/>
      <name val="Museo 300"/>
      <family val="3"/>
    </font>
    <font>
      <sz val="10"/>
      <name val="Museo 300"/>
      <family val="3"/>
    </font>
    <font>
      <i/>
      <sz val="10"/>
      <color rgb="FFFF0000"/>
      <name val="Museo 300"/>
      <family val="3"/>
    </font>
    <font>
      <sz val="10"/>
      <color theme="1"/>
      <name val="Museo 700"/>
      <family val="3"/>
    </font>
    <font>
      <i/>
      <sz val="10"/>
      <color theme="2" tint="-0.249977111117893"/>
      <name val="Museo 700"/>
      <family val="3"/>
    </font>
    <font>
      <sz val="14"/>
      <color theme="1"/>
      <name val="Museo 700"/>
      <family val="3"/>
    </font>
    <font>
      <sz val="10"/>
      <name val="Arial"/>
      <family val="2"/>
      <charset val="238"/>
    </font>
    <font>
      <b/>
      <sz val="10"/>
      <color indexed="9"/>
      <name val="Tahoma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8"/>
      <color indexed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4"/>
        <bgColor indexed="4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2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2" fillId="0" borderId="0"/>
    <xf numFmtId="0" fontId="16" fillId="0" borderId="0" applyNumberFormat="0" applyFill="0" applyBorder="0" applyAlignment="0" applyProtection="0"/>
  </cellStyleXfs>
  <cellXfs count="113">
    <xf numFmtId="0" fontId="0" fillId="0" borderId="0" xfId="0"/>
    <xf numFmtId="165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vertical="center"/>
    </xf>
    <xf numFmtId="14" fontId="1" fillId="0" borderId="1" xfId="0" applyNumberFormat="1" applyFont="1" applyBorder="1"/>
    <xf numFmtId="20" fontId="1" fillId="0" borderId="1" xfId="0" applyNumberFormat="1" applyFont="1" applyBorder="1"/>
    <xf numFmtId="1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/>
    </xf>
    <xf numFmtId="0" fontId="2" fillId="0" borderId="6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7" xfId="0" applyFont="1" applyBorder="1" applyAlignment="1">
      <alignment horizontal="center"/>
    </xf>
    <xf numFmtId="0" fontId="2" fillId="0" borderId="7" xfId="0" applyFont="1" applyBorder="1" applyAlignment="1">
      <alignment vertical="top"/>
    </xf>
    <xf numFmtId="0" fontId="1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/>
    </xf>
    <xf numFmtId="0" fontId="13" fillId="3" borderId="0" xfId="1" applyFont="1" applyFill="1" applyAlignment="1">
      <alignment vertical="center"/>
    </xf>
    <xf numFmtId="0" fontId="12" fillId="3" borderId="0" xfId="1" applyFill="1" applyAlignment="1">
      <alignment vertical="center"/>
    </xf>
    <xf numFmtId="0" fontId="12" fillId="0" borderId="0" xfId="1" applyAlignment="1">
      <alignment vertical="center"/>
    </xf>
    <xf numFmtId="0" fontId="12" fillId="4" borderId="0" xfId="1" applyFill="1"/>
    <xf numFmtId="0" fontId="14" fillId="4" borderId="0" xfId="1" applyFont="1" applyFill="1"/>
    <xf numFmtId="0" fontId="12" fillId="0" borderId="0" xfId="1"/>
    <xf numFmtId="0" fontId="14" fillId="0" borderId="0" xfId="1" applyFont="1"/>
    <xf numFmtId="4" fontId="12" fillId="5" borderId="8" xfId="1" applyNumberFormat="1" applyFill="1" applyBorder="1" applyProtection="1">
      <protection locked="0"/>
    </xf>
    <xf numFmtId="4" fontId="12" fillId="4" borderId="0" xfId="1" applyNumberFormat="1" applyFill="1"/>
    <xf numFmtId="4" fontId="14" fillId="4" borderId="0" xfId="1" applyNumberFormat="1" applyFont="1" applyFill="1" applyAlignment="1">
      <alignment horizontal="center"/>
    </xf>
    <xf numFmtId="0" fontId="14" fillId="4" borderId="0" xfId="1" applyFont="1" applyFill="1" applyAlignment="1">
      <alignment horizontal="center"/>
    </xf>
    <xf numFmtId="167" fontId="12" fillId="4" borderId="0" xfId="1" applyNumberFormat="1" applyFill="1" applyAlignment="1">
      <alignment horizontal="center"/>
    </xf>
    <xf numFmtId="0" fontId="12" fillId="4" borderId="0" xfId="1" applyFill="1" applyAlignment="1">
      <alignment horizontal="center"/>
    </xf>
    <xf numFmtId="0" fontId="15" fillId="4" borderId="0" xfId="1" applyFont="1" applyFill="1"/>
    <xf numFmtId="0" fontId="12" fillId="5" borderId="9" xfId="1" applyFill="1" applyBorder="1" applyProtection="1">
      <protection locked="0"/>
    </xf>
    <xf numFmtId="0" fontId="12" fillId="5" borderId="10" xfId="1" applyFill="1" applyBorder="1" applyProtection="1">
      <protection locked="0"/>
    </xf>
    <xf numFmtId="0" fontId="12" fillId="5" borderId="11" xfId="1" applyFill="1" applyBorder="1" applyProtection="1">
      <protection locked="0"/>
    </xf>
    <xf numFmtId="0" fontId="17" fillId="3" borderId="0" xfId="2" applyFont="1" applyFill="1" applyAlignment="1">
      <alignment horizontal="right" vertical="center"/>
    </xf>
    <xf numFmtId="0" fontId="13" fillId="3" borderId="0" xfId="1" applyFont="1" applyFill="1" applyProtection="1">
      <protection locked="0"/>
    </xf>
    <xf numFmtId="0" fontId="12" fillId="3" borderId="0" xfId="1" applyFill="1" applyProtection="1">
      <protection locked="0"/>
    </xf>
    <xf numFmtId="0" fontId="12" fillId="0" borderId="0" xfId="1" applyProtection="1">
      <protection locked="0"/>
    </xf>
    <xf numFmtId="0" fontId="12" fillId="4" borderId="0" xfId="1" applyFill="1" applyProtection="1">
      <protection locked="0"/>
    </xf>
    <xf numFmtId="0" fontId="14" fillId="4" borderId="0" xfId="1" applyFont="1" applyFill="1" applyProtection="1">
      <protection locked="0"/>
    </xf>
    <xf numFmtId="0" fontId="14" fillId="0" borderId="0" xfId="1" applyFont="1" applyProtection="1">
      <protection locked="0"/>
    </xf>
    <xf numFmtId="4" fontId="12" fillId="4" borderId="0" xfId="1" applyNumberFormat="1" applyFill="1" applyProtection="1">
      <protection locked="0"/>
    </xf>
    <xf numFmtId="4" fontId="14" fillId="4" borderId="0" xfId="1" applyNumberFormat="1" applyFont="1" applyFill="1" applyAlignment="1" applyProtection="1">
      <alignment horizontal="center"/>
      <protection locked="0"/>
    </xf>
    <xf numFmtId="0" fontId="14" fillId="4" borderId="0" xfId="1" applyFont="1" applyFill="1" applyAlignment="1" applyProtection="1">
      <alignment horizontal="center"/>
      <protection locked="0"/>
    </xf>
    <xf numFmtId="167" fontId="12" fillId="4" borderId="0" xfId="1" applyNumberFormat="1" applyFill="1" applyAlignment="1" applyProtection="1">
      <alignment horizontal="center"/>
      <protection locked="0"/>
    </xf>
    <xf numFmtId="0" fontId="12" fillId="4" borderId="0" xfId="1" applyFill="1" applyAlignment="1" applyProtection="1">
      <alignment horizontal="center"/>
      <protection locked="0"/>
    </xf>
    <xf numFmtId="0" fontId="15" fillId="4" borderId="0" xfId="1" applyFont="1" applyFill="1" applyProtection="1">
      <protection locked="0"/>
    </xf>
    <xf numFmtId="0" fontId="12" fillId="3" borderId="0" xfId="1" applyFill="1" applyAlignment="1" applyProtection="1">
      <alignment vertical="center"/>
      <protection locked="0"/>
    </xf>
    <xf numFmtId="0" fontId="17" fillId="3" borderId="0" xfId="2" applyFont="1" applyFill="1" applyAlignment="1" applyProtection="1">
      <alignment horizontal="right" vertical="center"/>
      <protection locked="0"/>
    </xf>
    <xf numFmtId="0" fontId="12" fillId="0" borderId="0" xfId="1" applyAlignment="1" applyProtection="1">
      <alignment vertical="center"/>
      <protection locked="0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9" fillId="2" borderId="1" xfId="0" applyNumberFormat="1" applyFont="1" applyFill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20" fontId="1" fillId="0" borderId="6" xfId="0" applyNumberFormat="1" applyFont="1" applyBorder="1" applyAlignment="1">
      <alignment horizontal="center"/>
    </xf>
    <xf numFmtId="14" fontId="9" fillId="2" borderId="1" xfId="0" applyNumberFormat="1" applyFont="1" applyFill="1" applyBorder="1" applyAlignment="1">
      <alignment horizontal="center" vertical="center"/>
    </xf>
    <xf numFmtId="44" fontId="9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left" vertical="center" wrapText="1"/>
    </xf>
    <xf numFmtId="44" fontId="9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7" fontId="9" fillId="0" borderId="1" xfId="0" applyNumberFormat="1" applyFont="1" applyBorder="1" applyAlignment="1">
      <alignment horizontal="center"/>
    </xf>
    <xf numFmtId="20" fontId="1" fillId="0" borderId="2" xfId="0" applyNumberFormat="1" applyFont="1" applyBorder="1" applyAlignment="1">
      <alignment horizontal="center"/>
    </xf>
    <xf numFmtId="20" fontId="1" fillId="0" borderId="3" xfId="0" applyNumberFormat="1" applyFont="1" applyBorder="1" applyAlignment="1">
      <alignment horizontal="center"/>
    </xf>
    <xf numFmtId="20" fontId="1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</cellXfs>
  <cellStyles count="3">
    <cellStyle name="Hiperłącze 2" xfId="2" xr:uid="{97133E58-B357-4F05-B387-05D9C765FB79}"/>
    <cellStyle name="Normalny" xfId="0" builtinId="0"/>
    <cellStyle name="Normalny 2" xfId="1" xr:uid="{F12FD948-1B54-46FD-BCCE-2D5155756D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414016</xdr:colOff>
      <xdr:row>0</xdr:row>
      <xdr:rowOff>116728</xdr:rowOff>
    </xdr:from>
    <xdr:to>
      <xdr:col>4</xdr:col>
      <xdr:colOff>44025</xdr:colOff>
      <xdr:row>2</xdr:row>
      <xdr:rowOff>254635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57BA090-4A26-92DD-B6E9-85FCFADE3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29169" y="116728"/>
          <a:ext cx="2041515" cy="8012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zhp">
      <a:dk1>
        <a:sysClr val="windowText" lastClr="000000"/>
      </a:dk1>
      <a:lt1>
        <a:sysClr val="window" lastClr="FFFFFF"/>
      </a:lt1>
      <a:dk2>
        <a:srgbClr val="084CA1"/>
      </a:dk2>
      <a:lt2>
        <a:srgbClr val="97A2AB"/>
      </a:lt2>
      <a:accent1>
        <a:srgbClr val="EFAC1F"/>
      </a:accent1>
      <a:accent2>
        <a:srgbClr val="86A315"/>
      </a:accent2>
      <a:accent3>
        <a:srgbClr val="05B6E6"/>
      </a:accent3>
      <a:accent4>
        <a:srgbClr val="5C3896"/>
      </a:accent4>
      <a:accent5>
        <a:srgbClr val="CE181E"/>
      </a:accent5>
      <a:accent6>
        <a:srgbClr val="F58220"/>
      </a:accent6>
      <a:hlink>
        <a:srgbClr val="9D5528"/>
      </a:hlink>
      <a:folHlink>
        <a:srgbClr val="850C7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reativecommons.org/licenses/by/2.5/pl/" TargetMode="External"/><Relationship Id="rId2" Type="http://schemas.openxmlformats.org/officeDocument/2006/relationships/hyperlink" Target="http://creativecommons.org/licenses/by/2.5/pl/" TargetMode="External"/><Relationship Id="rId1" Type="http://schemas.openxmlformats.org/officeDocument/2006/relationships/hyperlink" Target="http://creativecommons.org/licenses/by/2.5/pl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DC72A-88E8-426E-B282-0EE9F8AEC772}">
  <dimension ref="A1:M40"/>
  <sheetViews>
    <sheetView showGridLines="0" workbookViewId="0">
      <selection activeCell="B8" sqref="B8"/>
    </sheetView>
  </sheetViews>
  <sheetFormatPr defaultColWidth="0" defaultRowHeight="13.2" x14ac:dyDescent="0.25"/>
  <cols>
    <col min="1" max="1" width="14.44140625" style="43" customWidth="1"/>
    <col min="2" max="3" width="17.88671875" style="43" customWidth="1"/>
    <col min="4" max="4" width="16.6640625" style="43" customWidth="1"/>
    <col min="5" max="8" width="12.109375" style="43" customWidth="1"/>
    <col min="9" max="9" width="1.109375" style="43" customWidth="1"/>
    <col min="10" max="16384" width="0" style="43" hidden="1"/>
  </cols>
  <sheetData>
    <row r="1" spans="1:13" s="25" customFormat="1" ht="17.25" customHeight="1" x14ac:dyDescent="0.3">
      <c r="A1" s="23" t="s">
        <v>47</v>
      </c>
      <c r="B1" s="24"/>
      <c r="C1" s="24"/>
      <c r="D1" s="24"/>
      <c r="E1" s="24"/>
      <c r="F1" s="24"/>
      <c r="G1" s="24"/>
      <c r="H1" s="24"/>
      <c r="I1" s="24"/>
    </row>
    <row r="2" spans="1:13" s="28" customFormat="1" x14ac:dyDescent="0.25">
      <c r="A2" s="26"/>
      <c r="B2" s="27" t="s">
        <v>48</v>
      </c>
      <c r="C2" s="26"/>
      <c r="D2" s="26"/>
      <c r="E2" s="26"/>
      <c r="F2" s="26"/>
      <c r="G2" s="26"/>
      <c r="H2" s="26"/>
      <c r="I2" s="26"/>
      <c r="K2" s="29"/>
      <c r="L2" s="29"/>
      <c r="M2" s="29"/>
    </row>
    <row r="3" spans="1:13" s="28" customFormat="1" x14ac:dyDescent="0.25">
      <c r="A3" s="27" t="s">
        <v>48</v>
      </c>
      <c r="B3" s="30">
        <f>Arkusz1!N37</f>
        <v>0</v>
      </c>
      <c r="C3" s="31"/>
      <c r="D3" s="26"/>
      <c r="E3" s="26"/>
      <c r="F3" s="26"/>
      <c r="G3" s="26"/>
      <c r="H3" s="26"/>
      <c r="I3" s="26"/>
    </row>
    <row r="4" spans="1:13" s="28" customFormat="1" x14ac:dyDescent="0.25">
      <c r="A4" s="27"/>
      <c r="B4" s="31"/>
      <c r="C4" s="32" t="s">
        <v>49</v>
      </c>
      <c r="D4" s="33" t="s">
        <v>50</v>
      </c>
      <c r="E4" s="33" t="s">
        <v>51</v>
      </c>
      <c r="F4" s="33" t="s">
        <v>52</v>
      </c>
      <c r="G4" s="33" t="s">
        <v>53</v>
      </c>
      <c r="H4" s="33" t="s">
        <v>54</v>
      </c>
      <c r="I4" s="26"/>
    </row>
    <row r="5" spans="1:13" s="28" customFormat="1" x14ac:dyDescent="0.25">
      <c r="A5" s="27" t="s">
        <v>55</v>
      </c>
      <c r="B5" s="26"/>
      <c r="C5" s="34"/>
      <c r="D5" s="35">
        <f>ROUND((B3-INT(B3))*100,0)</f>
        <v>0</v>
      </c>
      <c r="E5" s="35">
        <f>IF(B3&gt;=1,VALUE(RIGHT(LEFT(INT(B3),LEN(INT(B3))),3)),0)</f>
        <v>0</v>
      </c>
      <c r="F5" s="35">
        <f>IF(B3&gt;=1000,VALUE(TEXT(RIGHT(LEFT(INT(B3),LEN(INT(B3))-3),3),"000")),0)</f>
        <v>0</v>
      </c>
      <c r="G5" s="35">
        <f>IF(B3&gt;=1000000,VALUE(TEXT(RIGHT(LEFT(INT(B3),LEN(INT(B3))-6),3),"000")),0)</f>
        <v>0</v>
      </c>
      <c r="H5" s="35">
        <f>IF(B3&gt;=1000000000,VALUE(TEXT(RIGHT(LEFT(INT(B3),LEN(INT(B3))-9),3),"000")),0)</f>
        <v>0</v>
      </c>
      <c r="I5" s="26"/>
    </row>
    <row r="6" spans="1:13" s="28" customFormat="1" x14ac:dyDescent="0.25">
      <c r="A6" s="27" t="s">
        <v>56</v>
      </c>
      <c r="B6" s="36"/>
      <c r="C6" s="36" t="str">
        <f>ROUND((B3-INT(B3))*100,0)&amp;"/"&amp;100&amp;" groszy"</f>
        <v>0/100 groszy</v>
      </c>
      <c r="D6" s="36" t="str">
        <f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 xml:space="preserve"> </v>
      </c>
      <c r="E6" s="36" t="str">
        <f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36" t="str">
        <f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"&amp;INDEX(IF(F5&lt;20,{0;"tysiąc";"tysiące";"tysięcy"},{"tysięcy";"tysiące";"tysięcy"}),MATCH(IF(F5-(INT(F5/100)*100)&lt;20,F5-(INT(F5/100)*100),MOD((F5-(INT(F5/100)*100)),10)),IF(F5&lt;20,{0;1;2;5},{0;2;5}),1)))</f>
        <v/>
      </c>
      <c r="G6" s="36" t="str">
        <f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"&amp;INDEX(IF(G5&lt;20,{0;"milion";"miliony";"milionów"},{"milionów";"miliony";"milionów"}),MATCH(IF(G5-(INT(G5/100)*100)&lt;20,G5-(INT(G5/100)*100),MOD((G5-(INT(G5/100)*100)),10)),IF(G5&lt;20,{0;1;2;5},{0;2;5}),1)))</f>
        <v/>
      </c>
      <c r="H6" s="36" t="str">
        <f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"&amp;INDEX(IF(H5&lt;20,{0;"miliard";"miliardy";"miliardów"},{"miliardów";"miliardy";"miliardów"}),MATCH(IF(H5-(INT(H5/100)*100)&lt;20,H5-(INT(H5/100)*100),MOD((H5-(INT(H5/100)*100)),10)),IF(H5&lt;20,{0;1;2;5},{0;2;5}),1)))</f>
        <v/>
      </c>
      <c r="I6" s="36"/>
    </row>
    <row r="7" spans="1:13" s="28" customFormat="1" x14ac:dyDescent="0.25">
      <c r="A7" s="26"/>
      <c r="B7" s="26"/>
      <c r="C7" s="26"/>
      <c r="D7" s="26"/>
      <c r="E7" s="26"/>
      <c r="F7" s="26"/>
      <c r="G7" s="26"/>
      <c r="H7" s="26"/>
      <c r="I7" s="26"/>
    </row>
    <row r="8" spans="1:13" s="28" customFormat="1" x14ac:dyDescent="0.25">
      <c r="A8" s="27" t="s">
        <v>57</v>
      </c>
      <c r="B8" s="37" t="str">
        <f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38"/>
      <c r="D8" s="38"/>
      <c r="E8" s="38"/>
      <c r="F8" s="38"/>
      <c r="G8" s="38"/>
      <c r="H8" s="38"/>
      <c r="I8" s="39"/>
    </row>
    <row r="9" spans="1:13" s="28" customFormat="1" x14ac:dyDescent="0.25">
      <c r="A9" s="27" t="s">
        <v>58</v>
      </c>
      <c r="B9" s="37" t="str">
        <f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38"/>
      <c r="D9" s="38"/>
      <c r="E9" s="38"/>
      <c r="F9" s="38"/>
      <c r="G9" s="38"/>
      <c r="H9" s="38"/>
      <c r="I9" s="39"/>
    </row>
    <row r="10" spans="1:13" s="28" customFormat="1" x14ac:dyDescent="0.25">
      <c r="A10" s="27" t="s">
        <v>59</v>
      </c>
      <c r="B10" s="37" t="str">
        <f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38"/>
      <c r="D10" s="38"/>
      <c r="E10" s="38"/>
      <c r="F10" s="38"/>
      <c r="G10" s="38"/>
      <c r="H10" s="38"/>
      <c r="I10" s="39"/>
    </row>
    <row r="11" spans="1:13" s="28" customFormat="1" x14ac:dyDescent="0.25">
      <c r="A11" s="27"/>
      <c r="B11" s="26"/>
      <c r="C11" s="26"/>
      <c r="D11" s="26"/>
      <c r="E11" s="26"/>
      <c r="F11" s="26"/>
      <c r="G11" s="26"/>
      <c r="H11" s="26"/>
      <c r="I11" s="26"/>
    </row>
    <row r="12" spans="1:13" s="25" customFormat="1" ht="12.75" customHeight="1" x14ac:dyDescent="0.3">
      <c r="A12" s="24"/>
      <c r="B12" s="24"/>
      <c r="C12" s="24"/>
      <c r="D12" s="24"/>
      <c r="E12" s="24"/>
      <c r="F12" s="24"/>
      <c r="G12" s="24"/>
      <c r="H12" s="24"/>
      <c r="I12" s="40" t="s">
        <v>60</v>
      </c>
    </row>
    <row r="15" spans="1:13" x14ac:dyDescent="0.25">
      <c r="A15" s="41"/>
      <c r="B15" s="42"/>
      <c r="C15" s="42"/>
      <c r="D15" s="42"/>
      <c r="E15" s="42"/>
      <c r="F15" s="42"/>
      <c r="G15" s="42"/>
      <c r="H15" s="42"/>
      <c r="I15" s="42"/>
    </row>
    <row r="16" spans="1:13" x14ac:dyDescent="0.25">
      <c r="A16" s="44"/>
      <c r="B16" s="45" t="s">
        <v>48</v>
      </c>
      <c r="C16" s="44"/>
      <c r="D16" s="44"/>
      <c r="E16" s="44"/>
      <c r="F16" s="44"/>
      <c r="G16" s="44"/>
      <c r="H16" s="44"/>
      <c r="I16" s="44"/>
      <c r="K16" s="46"/>
      <c r="L16" s="46"/>
      <c r="M16" s="46"/>
    </row>
    <row r="17" spans="1:13" x14ac:dyDescent="0.25">
      <c r="A17" s="45" t="s">
        <v>48</v>
      </c>
      <c r="B17" s="30">
        <f>Arkusz1!C45</f>
        <v>0</v>
      </c>
      <c r="C17" s="47"/>
      <c r="D17" s="44"/>
      <c r="E17" s="44"/>
      <c r="F17" s="44"/>
      <c r="G17" s="44"/>
      <c r="H17" s="44"/>
      <c r="I17" s="44"/>
    </row>
    <row r="18" spans="1:13" x14ac:dyDescent="0.25">
      <c r="A18" s="45"/>
      <c r="B18" s="47"/>
      <c r="C18" s="48" t="s">
        <v>49</v>
      </c>
      <c r="D18" s="49" t="s">
        <v>50</v>
      </c>
      <c r="E18" s="49" t="s">
        <v>51</v>
      </c>
      <c r="F18" s="49" t="s">
        <v>52</v>
      </c>
      <c r="G18" s="49" t="s">
        <v>53</v>
      </c>
      <c r="H18" s="49" t="s">
        <v>54</v>
      </c>
      <c r="I18" s="44"/>
    </row>
    <row r="19" spans="1:13" x14ac:dyDescent="0.25">
      <c r="A19" s="45" t="s">
        <v>55</v>
      </c>
      <c r="B19" s="44"/>
      <c r="C19" s="50"/>
      <c r="D19" s="51">
        <f>ROUND((B17-INT(B17))*100,0)</f>
        <v>0</v>
      </c>
      <c r="E19" s="51">
        <f>IF(B17&gt;=1,VALUE(RIGHT(LEFT(INT(B17),LEN(INT(B17))),3)),0)</f>
        <v>0</v>
      </c>
      <c r="F19" s="51">
        <f>IF(B17&gt;=1000,VALUE(TEXT(RIGHT(LEFT(INT(B17),LEN(INT(B17))-3),3),"000")),0)</f>
        <v>0</v>
      </c>
      <c r="G19" s="51">
        <f>IF(B17&gt;=1000000,VALUE(TEXT(RIGHT(LEFT(INT(B17),LEN(INT(B17))-6),3),"000")),0)</f>
        <v>0</v>
      </c>
      <c r="H19" s="51">
        <f>IF(B17&gt;=1000000000,VALUE(TEXT(RIGHT(LEFT(INT(B17),LEN(INT(B17))-9),3),"000")),0)</f>
        <v>0</v>
      </c>
      <c r="I19" s="44"/>
    </row>
    <row r="20" spans="1:13" x14ac:dyDescent="0.25">
      <c r="A20" s="45" t="s">
        <v>56</v>
      </c>
      <c r="B20" s="52"/>
      <c r="C20" s="52" t="str">
        <f>ROUND((B17-INT(B17))*100,0)&amp;"/"&amp;100&amp;" groszy"</f>
        <v>0/100 groszy</v>
      </c>
      <c r="D20" s="52" t="str">
        <f>IF(B17=0,"",IF(D19&lt;=20,IF(D19=0,"zero",INDEX(excelblog_Jednosci,D19)),INDEX(excelblog_Dziesiatki,INT(D19/10))&amp;IF(MOD(D19,10)," "&amp;INDEX(excelblog_Jednosci,MOD(D19,10)),"")))&amp;" "&amp;IF(B17=0,"",INDEX(IF(D19&lt;20,{"groszy";"grosz";"grosze";"groszy"},{"groszy";"grosze";"groszy"}),MATCH(IF(D19&lt;20,D19,MOD(D19,10)),IF(D19&lt;20,{0;1;2;5},{0;2;5}),1)))</f>
        <v xml:space="preserve"> </v>
      </c>
      <c r="E20" s="52" t="str">
        <f>IF(OR(B17&lt;1,INT(E19/100)=0),"",INDEX(excelblog_Setki,INT(E19/100)))&amp;IF(E19-(INT(E19/100)*100)&lt;=20,IF(E19-(INT(E19/100)*100)=0,IF(OR(E19&gt;0,B17&lt;1),"","złotych")," "&amp;INDEX(excelblog_Jednosci,E19-(INT(E19/100)*100)))," "&amp;INDEX(excelblog_Dziesiatki,INT((E19-(INT(E19/100)*100))/10))&amp;IF(MOD((E19-(INT(E19/100)*100)),10)," "&amp;INDEX(excelblog_Jednosci,MOD((E19-(INT(E19/100)*100)),10)),""))&amp;IF(E19=0,""," "&amp;INDEX(IF(E19&lt;20,{"złotych";"złoty";"złote";"złotych"},{"złotych";"złote";"złotych"}),MATCH(IF(E19-(INT(E19/100)*100)&lt;20,E19-(INT(E19/100)*100),MOD((E19-(INT(E19/100)*100)),10)),IF(E19&lt;20,{0;1;2;5},{0;2;5}),1)))</f>
        <v/>
      </c>
      <c r="F20" s="52" t="str">
        <f>IF(OR(B17&lt;1,INT(F19/100)=0),"",INDEX(excelblog_Setki,INT(F19/100)))&amp;IF(F19-(INT(F19/100)*100)&lt;=20,IF(F19-(INT(F19/100)*100)=0,""," "&amp;INDEX(excelblog_Jednosci,F19-(INT(F19/100)*100)))," "&amp;INDEX(excelblog_Dziesiatki,INT((F19-(INT(F19/100)*100))/10))&amp;IF(MOD((F19-(INT(F19/100)*100)),10)," "&amp;INDEX(excelblog_Jednosci,MOD((F19-(INT(F19/100)*100)),10)),""))&amp;IF(F19=0,""," "&amp;INDEX(IF(F19&lt;20,{0;"tysiąc";"tysiące";"tysięcy"},{"tysięcy";"tysiące";"tysięcy"}),MATCH(IF(F19-(INT(F19/100)*100)&lt;20,F19-(INT(F19/100)*100),MOD((F19-(INT(F19/100)*100)),10)),IF(F19&lt;20,{0;1;2;5},{0;2;5}),1)))</f>
        <v/>
      </c>
      <c r="G20" s="52" t="str">
        <f>IF(OR(B17&lt;1,INT(G19/100)=0),"",INDEX(excelblog_Setki,INT(G19/100)))&amp;IF(G19-(INT(G19/100)*100)&lt;=20,IF(G19-(INT(G19/100)*100)=0,""," "&amp;INDEX(excelblog_Jednosci,G19-(INT(G19/100)*100)))," "&amp;INDEX(excelblog_Dziesiatki,INT((G19-(INT(G19/100)*100))/10))&amp;IF(MOD((G19-(INT(G19/100)*100)),10)," "&amp;INDEX(excelblog_Jednosci,MOD((G19-(INT(G19/100)*100)),10)),""))&amp;IF(G19=0,""," "&amp;INDEX(IF(G19&lt;20,{0;"milion";"miliony";"milionów"},{"milionów";"miliony";"milionów"}),MATCH(IF(G19-(INT(G19/100)*100)&lt;20,G19-(INT(G19/100)*100),MOD((G19-(INT(G19/100)*100)),10)),IF(G19&lt;20,{0;1;2;5},{0;2;5}),1)))</f>
        <v/>
      </c>
      <c r="H20" s="52" t="str">
        <f>IF(OR(B17&lt;1,INT(H19/100)=0),"",INDEX(excelblog_Setki,INT(H19/100)))&amp;IF(H19-(INT(H19/100)*100)&lt;=20,IF(H19-(INT(H19/100)*100)=0,""," "&amp;INDEX(excelblog_Jednosci,H19-(INT(H19/100)*100)))," "&amp;INDEX(excelblog_Dziesiatki,INT((H19-(INT(H19/100)*100))/10))&amp;IF(MOD((H19-(INT(H19/100)*100)),10)," "&amp;INDEX(excelblog_Jednosci,MOD((H19-(INT(H19/100)*100)),10)),""))&amp;IF(H19=0,""," "&amp;INDEX(IF(H19&lt;20,{0;"miliard";"miliardy";"miliardów"},{"miliardów";"miliardy";"miliardów"}),MATCH(IF(H19-(INT(H19/100)*100)&lt;20,H19-(INT(H19/100)*100),MOD((H19-(INT(H19/100)*100)),10)),IF(H19&lt;20,{0;1;2;5},{0;2;5}),1)))</f>
        <v/>
      </c>
      <c r="I20" s="52"/>
    </row>
    <row r="21" spans="1:13" x14ac:dyDescent="0.25">
      <c r="A21" s="44"/>
      <c r="B21" s="44"/>
      <c r="C21" s="44"/>
      <c r="D21" s="44"/>
      <c r="E21" s="44"/>
      <c r="F21" s="44"/>
      <c r="G21" s="44"/>
      <c r="H21" s="44"/>
      <c r="I21" s="44"/>
    </row>
    <row r="22" spans="1:13" x14ac:dyDescent="0.25">
      <c r="A22" s="45" t="s">
        <v>57</v>
      </c>
      <c r="B22" s="37" t="str">
        <f>IF(NOT(ISNUMBER(B17)),excelblog_Komunikat1,IF(OR((B17*10^-12)&gt;=1,B17&lt;0),excelblog_Komunikat2,IF(TRIM(H20)&lt;&gt;"",TRIM(H20)&amp;" ","")&amp;IF(TRIM(G20)&lt;&gt;"",TRIM(G20)&amp;" ","")&amp;IF(TRIM(F20)&lt;&gt;"",TRIM(F20)&amp;" ","")&amp;IF(TRIM(E20)&lt;&gt;"",TRIM(E20)&amp;" ","")&amp;IF(TRIM(D20)&lt;&gt;"",D20&amp;" ","")))</f>
        <v/>
      </c>
      <c r="C22" s="38"/>
      <c r="D22" s="38"/>
      <c r="E22" s="38"/>
      <c r="F22" s="38"/>
      <c r="G22" s="38"/>
      <c r="H22" s="38"/>
      <c r="I22" s="39"/>
    </row>
    <row r="23" spans="1:13" x14ac:dyDescent="0.25">
      <c r="A23" s="45" t="s">
        <v>58</v>
      </c>
      <c r="B23" s="37" t="str">
        <f>IF(NOT(ISNUMBER(B17)),excelblog_Komunikat1,IF(OR((B17*10^-12)&gt;=1,B17&lt;0),excelblog_Komunikat2,IF(TRIM(H20)&lt;&gt;"",TRIM(H20)&amp;" ","")&amp;IF(TRIM(G20)&lt;&gt;"",TRIM(G20)&amp;" ","")&amp;IF(TRIM(F20)&lt;&gt;"",TRIM(F20)&amp;" ","")&amp;IF(TRIM(E20)&lt;&gt;"",TRIM(E20)&amp;", ","")&amp;IF(TRIM(D20)&lt;&gt;"",D20&amp;" ","")))</f>
        <v/>
      </c>
      <c r="C23" s="38"/>
      <c r="D23" s="38"/>
      <c r="E23" s="38"/>
      <c r="F23" s="38"/>
      <c r="G23" s="38"/>
      <c r="H23" s="38"/>
      <c r="I23" s="39"/>
    </row>
    <row r="24" spans="1:13" x14ac:dyDescent="0.25">
      <c r="A24" s="45" t="s">
        <v>59</v>
      </c>
      <c r="B24" s="37" t="str">
        <f>IF(NOT(ISNUMBER(B17)),excelblog_Komunikat1,IF(OR((B17*10^-12)&gt;=1,B17&lt;0),excelblog_Komunikat2,IF(TRIM(H20)&lt;&gt;"",TRIM(H20)&amp;" ","")&amp;IF(TRIM(G20)&lt;&gt;"",TRIM(G20)&amp;" ","")&amp;IF(TRIM(F20)&lt;&gt;"",TRIM(F20)&amp;" ","")&amp;IF(TRIM(E20)&lt;&gt;"",TRIM(E20)&amp;" ","")&amp;IF(TRIM(D20)&lt;&gt;"",C20&amp;" ","")))</f>
        <v/>
      </c>
      <c r="C24" s="38"/>
      <c r="D24" s="38"/>
      <c r="E24" s="38"/>
      <c r="F24" s="38"/>
      <c r="G24" s="38"/>
      <c r="H24" s="38"/>
      <c r="I24" s="39"/>
    </row>
    <row r="25" spans="1:13" x14ac:dyDescent="0.25">
      <c r="A25" s="45"/>
      <c r="B25" s="44"/>
      <c r="C25" s="44"/>
      <c r="D25" s="44"/>
      <c r="E25" s="44"/>
      <c r="F25" s="44"/>
      <c r="G25" s="44"/>
      <c r="H25" s="44"/>
      <c r="I25" s="44"/>
    </row>
    <row r="26" spans="1:13" s="55" customFormat="1" ht="12.75" customHeight="1" x14ac:dyDescent="0.3">
      <c r="A26" s="53"/>
      <c r="B26" s="53"/>
      <c r="C26" s="53"/>
      <c r="D26" s="53"/>
      <c r="E26" s="53"/>
      <c r="F26" s="53"/>
      <c r="G26" s="53"/>
      <c r="H26" s="53"/>
      <c r="I26" s="54" t="s">
        <v>60</v>
      </c>
    </row>
    <row r="29" spans="1:13" x14ac:dyDescent="0.25">
      <c r="A29" s="41"/>
      <c r="B29" s="42"/>
      <c r="C29" s="42"/>
      <c r="D29" s="42"/>
      <c r="E29" s="42"/>
      <c r="F29" s="42"/>
      <c r="G29" s="42"/>
      <c r="H29" s="42"/>
      <c r="I29" s="42"/>
    </row>
    <row r="30" spans="1:13" x14ac:dyDescent="0.25">
      <c r="A30" s="44"/>
      <c r="B30" s="45" t="s">
        <v>48</v>
      </c>
      <c r="C30" s="44"/>
      <c r="D30" s="44"/>
      <c r="E30" s="44"/>
      <c r="F30" s="44"/>
      <c r="G30" s="44"/>
      <c r="H30" s="44"/>
      <c r="I30" s="44"/>
      <c r="K30" s="46"/>
      <c r="L30" s="46"/>
      <c r="M30" s="46"/>
    </row>
    <row r="31" spans="1:13" x14ac:dyDescent="0.25">
      <c r="A31" s="45" t="s">
        <v>48</v>
      </c>
      <c r="B31" s="30"/>
      <c r="C31" s="47"/>
      <c r="D31" s="44"/>
      <c r="E31" s="44"/>
      <c r="F31" s="44"/>
      <c r="G31" s="44"/>
      <c r="H31" s="44"/>
      <c r="I31" s="44"/>
    </row>
    <row r="32" spans="1:13" x14ac:dyDescent="0.25">
      <c r="A32" s="45"/>
      <c r="B32" s="47"/>
      <c r="C32" s="48" t="s">
        <v>49</v>
      </c>
      <c r="D32" s="49" t="s">
        <v>50</v>
      </c>
      <c r="E32" s="49" t="s">
        <v>51</v>
      </c>
      <c r="F32" s="49" t="s">
        <v>52</v>
      </c>
      <c r="G32" s="49" t="s">
        <v>53</v>
      </c>
      <c r="H32" s="49" t="s">
        <v>54</v>
      </c>
      <c r="I32" s="44"/>
    </row>
    <row r="33" spans="1:9" x14ac:dyDescent="0.25">
      <c r="A33" s="45" t="s">
        <v>55</v>
      </c>
      <c r="B33" s="44"/>
      <c r="C33" s="50"/>
      <c r="D33" s="51">
        <f>ROUND((B31-INT(B31))*100,0)</f>
        <v>0</v>
      </c>
      <c r="E33" s="51">
        <f>IF(B31&gt;=1,VALUE(RIGHT(LEFT(INT(B31),LEN(INT(B31))),3)),0)</f>
        <v>0</v>
      </c>
      <c r="F33" s="51">
        <f>IF(B31&gt;=1000,VALUE(TEXT(RIGHT(LEFT(INT(B31),LEN(INT(B31))-3),3),"000")),0)</f>
        <v>0</v>
      </c>
      <c r="G33" s="51">
        <f>IF(B31&gt;=1000000,VALUE(TEXT(RIGHT(LEFT(INT(B31),LEN(INT(B31))-6),3),"000")),0)</f>
        <v>0</v>
      </c>
      <c r="H33" s="51">
        <f>IF(B31&gt;=1000000000,VALUE(TEXT(RIGHT(LEFT(INT(B31),LEN(INT(B31))-9),3),"000")),0)</f>
        <v>0</v>
      </c>
      <c r="I33" s="44"/>
    </row>
    <row r="34" spans="1:9" x14ac:dyDescent="0.25">
      <c r="A34" s="45" t="s">
        <v>56</v>
      </c>
      <c r="B34" s="52"/>
      <c r="C34" s="52" t="str">
        <f>ROUND((B31-INT(B31))*100,0)&amp;"/"&amp;100&amp;" groszy"</f>
        <v>0/100 groszy</v>
      </c>
      <c r="D34" s="52" t="str">
        <f>IF(B31=0,"",IF(D33&lt;=20,IF(D33=0,"zero",INDEX(excelblog_Jednosci,D33)),INDEX(excelblog_Dziesiatki,INT(D33/10))&amp;IF(MOD(D33,10)," "&amp;INDEX(excelblog_Jednosci,MOD(D33,10)),"")))&amp;" "&amp;IF(B31=0,"",INDEX(IF(D33&lt;20,{"groszy";"grosz";"grosze";"groszy"},{"groszy";"grosze";"groszy"}),MATCH(IF(D33&lt;20,D33,MOD(D33,10)),IF(D33&lt;20,{0;1;2;5},{0;2;5}),1)))</f>
        <v xml:space="preserve"> </v>
      </c>
      <c r="E34" s="52" t="str">
        <f>IF(OR(B31&lt;1,INT(E33/100)=0),"",INDEX(excelblog_Setki,INT(E33/100)))&amp;IF(E33-(INT(E33/100)*100)&lt;=20,IF(E33-(INT(E33/100)*100)=0,IF(OR(E33&gt;0,B31&lt;1),"","złotych")," "&amp;INDEX(excelblog_Jednosci,E33-(INT(E33/100)*100)))," "&amp;INDEX(excelblog_Dziesiatki,INT((E33-(INT(E33/100)*100))/10))&amp;IF(MOD((E33-(INT(E33/100)*100)),10)," "&amp;INDEX(excelblog_Jednosci,MOD((E33-(INT(E33/100)*100)),10)),""))&amp;IF(E33=0,""," "&amp;INDEX(IF(E33&lt;20,{"złotych";"złoty";"złote";"złotych"},{"złotych";"złote";"złotych"}),MATCH(IF(E33-(INT(E33/100)*100)&lt;20,E33-(INT(E33/100)*100),MOD((E33-(INT(E33/100)*100)),10)),IF(E33&lt;20,{0;1;2;5},{0;2;5}),1)))</f>
        <v/>
      </c>
      <c r="F34" s="52" t="str">
        <f>IF(OR(B31&lt;1,INT(F33/100)=0),"",INDEX(excelblog_Setki,INT(F33/100)))&amp;IF(F33-(INT(F33/100)*100)&lt;=20,IF(F33-(INT(F33/100)*100)=0,""," "&amp;INDEX(excelblog_Jednosci,F33-(INT(F33/100)*100)))," "&amp;INDEX(excelblog_Dziesiatki,INT((F33-(INT(F33/100)*100))/10))&amp;IF(MOD((F33-(INT(F33/100)*100)),10)," "&amp;INDEX(excelblog_Jednosci,MOD((F33-(INT(F33/100)*100)),10)),""))&amp;IF(F33=0,""," "&amp;INDEX(IF(F33&lt;20,{0;"tysiąc";"tysiące";"tysięcy"},{"tysięcy";"tysiące";"tysięcy"}),MATCH(IF(F33-(INT(F33/100)*100)&lt;20,F33-(INT(F33/100)*100),MOD((F33-(INT(F33/100)*100)),10)),IF(F33&lt;20,{0;1;2;5},{0;2;5}),1)))</f>
        <v/>
      </c>
      <c r="G34" s="52" t="str">
        <f>IF(OR(B31&lt;1,INT(G33/100)=0),"",INDEX(excelblog_Setki,INT(G33/100)))&amp;IF(G33-(INT(G33/100)*100)&lt;=20,IF(G33-(INT(G33/100)*100)=0,""," "&amp;INDEX(excelblog_Jednosci,G33-(INT(G33/100)*100)))," "&amp;INDEX(excelblog_Dziesiatki,INT((G33-(INT(G33/100)*100))/10))&amp;IF(MOD((G33-(INT(G33/100)*100)),10)," "&amp;INDEX(excelblog_Jednosci,MOD((G33-(INT(G33/100)*100)),10)),""))&amp;IF(G33=0,""," "&amp;INDEX(IF(G33&lt;20,{0;"milion";"miliony";"milionów"},{"milionów";"miliony";"milionów"}),MATCH(IF(G33-(INT(G33/100)*100)&lt;20,G33-(INT(G33/100)*100),MOD((G33-(INT(G33/100)*100)),10)),IF(G33&lt;20,{0;1;2;5},{0;2;5}),1)))</f>
        <v/>
      </c>
      <c r="H34" s="52" t="str">
        <f>IF(OR(B31&lt;1,INT(H33/100)=0),"",INDEX(excelblog_Setki,INT(H33/100)))&amp;IF(H33-(INT(H33/100)*100)&lt;=20,IF(H33-(INT(H33/100)*100)=0,""," "&amp;INDEX(excelblog_Jednosci,H33-(INT(H33/100)*100)))," "&amp;INDEX(excelblog_Dziesiatki,INT((H33-(INT(H33/100)*100))/10))&amp;IF(MOD((H33-(INT(H33/100)*100)),10)," "&amp;INDEX(excelblog_Jednosci,MOD((H33-(INT(H33/100)*100)),10)),""))&amp;IF(H33=0,""," "&amp;INDEX(IF(H33&lt;20,{0;"miliard";"miliardy";"miliardów"},{"miliardów";"miliardy";"miliardów"}),MATCH(IF(H33-(INT(H33/100)*100)&lt;20,H33-(INT(H33/100)*100),MOD((H33-(INT(H33/100)*100)),10)),IF(H33&lt;20,{0;1;2;5},{0;2;5}),1)))</f>
        <v/>
      </c>
      <c r="I34" s="52"/>
    </row>
    <row r="35" spans="1:9" x14ac:dyDescent="0.25">
      <c r="A35" s="44"/>
      <c r="B35" s="44"/>
      <c r="C35" s="44"/>
      <c r="D35" s="44"/>
      <c r="E35" s="44"/>
      <c r="F35" s="44"/>
      <c r="G35" s="44"/>
      <c r="H35" s="44"/>
      <c r="I35" s="44"/>
    </row>
    <row r="36" spans="1:9" x14ac:dyDescent="0.25">
      <c r="A36" s="45" t="s">
        <v>57</v>
      </c>
      <c r="B36" s="37" t="str">
        <f>IF(NOT(ISNUMBER(B31)),excelblog_Komunikat1,IF(OR((B31*10^-12)&gt;=1,B31&lt;0),excelblog_Komunikat2,IF(TRIM(H34)&lt;&gt;"",TRIM(H34)&amp;" ","")&amp;IF(TRIM(G34)&lt;&gt;"",TRIM(G34)&amp;" ","")&amp;IF(TRIM(F34)&lt;&gt;"",TRIM(F34)&amp;" ","")&amp;IF(TRIM(E34)&lt;&gt;"",TRIM(E34)&amp;" ","")&amp;IF(TRIM(D34)&lt;&gt;"",D34&amp;" ","")))</f>
        <v>W polu z kwotą nie znajduje się liczba</v>
      </c>
      <c r="C36" s="38"/>
      <c r="D36" s="38"/>
      <c r="E36" s="38"/>
      <c r="F36" s="38"/>
      <c r="G36" s="38"/>
      <c r="H36" s="38"/>
      <c r="I36" s="39"/>
    </row>
    <row r="37" spans="1:9" x14ac:dyDescent="0.25">
      <c r="A37" s="45" t="s">
        <v>58</v>
      </c>
      <c r="B37" s="37" t="str">
        <f>IF(NOT(ISNUMBER(B31)),excelblog_Komunikat1,IF(OR((B31*10^-12)&gt;=1,B31&lt;0),excelblog_Komunikat2,IF(TRIM(H34)&lt;&gt;"",TRIM(H34)&amp;" ","")&amp;IF(TRIM(G34)&lt;&gt;"",TRIM(G34)&amp;" ","")&amp;IF(TRIM(F34)&lt;&gt;"",TRIM(F34)&amp;" ","")&amp;IF(TRIM(E34)&lt;&gt;"",TRIM(E34)&amp;", ","")&amp;IF(TRIM(D34)&lt;&gt;"",D34&amp;" ","")))</f>
        <v>W polu z kwotą nie znajduje się liczba</v>
      </c>
      <c r="C37" s="38"/>
      <c r="D37" s="38"/>
      <c r="E37" s="38"/>
      <c r="F37" s="38"/>
      <c r="G37" s="38"/>
      <c r="H37" s="38"/>
      <c r="I37" s="39"/>
    </row>
    <row r="38" spans="1:9" x14ac:dyDescent="0.25">
      <c r="A38" s="45" t="s">
        <v>59</v>
      </c>
      <c r="B38" s="37" t="str">
        <f>IF(NOT(ISNUMBER(B31)),excelblog_Komunikat1,IF(OR((B31*10^-12)&gt;=1,B31&lt;0),excelblog_Komunikat2,IF(TRIM(H34)&lt;&gt;"",TRIM(H34)&amp;" ","")&amp;IF(TRIM(G34)&lt;&gt;"",TRIM(G34)&amp;" ","")&amp;IF(TRIM(F34)&lt;&gt;"",TRIM(F34)&amp;" ","")&amp;IF(TRIM(E34)&lt;&gt;"",TRIM(E34)&amp;" ","")&amp;IF(TRIM(D34)&lt;&gt;"",C34&amp;" ","")))</f>
        <v>W polu z kwotą nie znajduje się liczba</v>
      </c>
      <c r="C38" s="38"/>
      <c r="D38" s="38"/>
      <c r="E38" s="38"/>
      <c r="F38" s="38"/>
      <c r="G38" s="38"/>
      <c r="H38" s="38"/>
      <c r="I38" s="39"/>
    </row>
    <row r="39" spans="1:9" x14ac:dyDescent="0.25">
      <c r="A39" s="45"/>
      <c r="B39" s="44"/>
      <c r="C39" s="44"/>
      <c r="D39" s="44"/>
      <c r="E39" s="44"/>
      <c r="F39" s="44"/>
      <c r="G39" s="44"/>
      <c r="H39" s="44"/>
      <c r="I39" s="44"/>
    </row>
    <row r="40" spans="1:9" s="55" customFormat="1" ht="12.75" customHeight="1" x14ac:dyDescent="0.3">
      <c r="A40" s="53"/>
      <c r="B40" s="53"/>
      <c r="C40" s="53"/>
      <c r="D40" s="53"/>
      <c r="E40" s="53"/>
      <c r="F40" s="53"/>
      <c r="G40" s="53"/>
      <c r="H40" s="53"/>
      <c r="I40" s="54" t="s">
        <v>60</v>
      </c>
    </row>
  </sheetData>
  <sheetProtection password="9E62" sheet="1" deleteRows="0"/>
  <hyperlinks>
    <hyperlink ref="I12" r:id="rId1" xr:uid="{9625EDF5-61CA-446D-B818-1511D278D3AD}"/>
    <hyperlink ref="I26" r:id="rId2" xr:uid="{C0A7F097-BC24-415A-9406-200DB8490DD5}"/>
    <hyperlink ref="I40" r:id="rId3" xr:uid="{BCA8ED7B-7F3C-4CB8-8A06-2DC24DB3624E}"/>
  </hyperlinks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6"/>
  <sheetViews>
    <sheetView tabSelected="1" zoomScale="85" zoomScaleNormal="85" workbookViewId="0">
      <selection activeCell="C5" sqref="C5:O5"/>
    </sheetView>
  </sheetViews>
  <sheetFormatPr defaultColWidth="8.88671875" defaultRowHeight="24.9" customHeight="1" x14ac:dyDescent="0.25"/>
  <cols>
    <col min="1" max="1" width="3.109375" style="2" customWidth="1"/>
    <col min="2" max="2" width="16.88671875" style="2" customWidth="1"/>
    <col min="3" max="3" width="9.44140625" style="2" customWidth="1"/>
    <col min="4" max="5" width="8.88671875" style="2"/>
    <col min="6" max="8" width="8.88671875" style="2" customWidth="1"/>
    <col min="9" max="9" width="6.5546875" style="2" customWidth="1"/>
    <col min="10" max="10" width="10.6640625" style="2" customWidth="1"/>
    <col min="11" max="11" width="10.109375" style="2" customWidth="1"/>
    <col min="12" max="12" width="11" style="2" customWidth="1"/>
    <col min="13" max="13" width="9.6640625" style="2" customWidth="1"/>
    <col min="14" max="14" width="8.88671875" style="2"/>
    <col min="15" max="15" width="14" style="2" customWidth="1"/>
    <col min="16" max="16" width="8.88671875" style="2" customWidth="1"/>
    <col min="17" max="16384" width="8.88671875" style="2"/>
  </cols>
  <sheetData>
    <row r="1" spans="1:15" ht="26.25" customHeight="1" x14ac:dyDescent="0.25">
      <c r="B1" s="66"/>
      <c r="C1" s="66"/>
      <c r="D1" s="66"/>
      <c r="E1" s="66"/>
    </row>
    <row r="2" spans="1:15" ht="26.25" customHeight="1" x14ac:dyDescent="0.25">
      <c r="A2" s="17"/>
      <c r="B2" s="66"/>
      <c r="C2" s="66"/>
      <c r="D2" s="66"/>
      <c r="E2" s="66"/>
      <c r="F2" s="100" t="s">
        <v>1</v>
      </c>
      <c r="G2" s="100"/>
      <c r="H2" s="100"/>
      <c r="I2" s="100"/>
      <c r="J2" s="100"/>
      <c r="K2" s="100"/>
      <c r="L2" s="68" t="s">
        <v>0</v>
      </c>
      <c r="M2" s="69"/>
      <c r="N2" s="92"/>
      <c r="O2" s="91"/>
    </row>
    <row r="3" spans="1:15" ht="25.5" customHeight="1" x14ac:dyDescent="0.25">
      <c r="B3" s="102"/>
      <c r="C3" s="102"/>
      <c r="D3" s="102"/>
      <c r="E3" s="102"/>
      <c r="F3" s="101" t="s">
        <v>2</v>
      </c>
      <c r="G3" s="101"/>
      <c r="H3" s="101"/>
      <c r="I3" s="101"/>
      <c r="J3" s="101"/>
      <c r="K3" s="101"/>
      <c r="L3" s="101"/>
      <c r="M3" s="101"/>
      <c r="N3" s="101"/>
      <c r="O3" s="4"/>
    </row>
    <row r="4" spans="1:15" ht="19.95" customHeight="1" x14ac:dyDescent="0.25">
      <c r="B4" s="18" t="s">
        <v>61</v>
      </c>
      <c r="C4" s="95"/>
      <c r="D4" s="95"/>
      <c r="E4" s="95"/>
      <c r="F4" s="95"/>
      <c r="G4" s="95"/>
      <c r="H4" s="95"/>
      <c r="I4" s="96" t="s">
        <v>62</v>
      </c>
      <c r="J4" s="96"/>
      <c r="K4" s="105"/>
      <c r="L4" s="106"/>
      <c r="M4" s="106"/>
      <c r="N4" s="106"/>
      <c r="O4" s="107"/>
    </row>
    <row r="5" spans="1:15" ht="19.95" customHeight="1" x14ac:dyDescent="0.25">
      <c r="B5" s="19" t="s">
        <v>3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</row>
    <row r="6" spans="1:15" ht="10.050000000000001" customHeight="1" x14ac:dyDescent="0.25"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1:15" ht="19.95" customHeight="1" x14ac:dyDescent="0.25">
      <c r="B7" s="96" t="s">
        <v>4</v>
      </c>
      <c r="C7" s="96"/>
      <c r="D7" s="96" t="s">
        <v>5</v>
      </c>
      <c r="E7" s="96"/>
      <c r="F7" s="96"/>
      <c r="G7" s="94"/>
      <c r="H7" s="96" t="s">
        <v>6</v>
      </c>
      <c r="I7" s="96"/>
      <c r="J7" s="96"/>
      <c r="K7" s="96"/>
      <c r="L7" s="94"/>
      <c r="M7" s="96" t="s">
        <v>7</v>
      </c>
      <c r="N7" s="96"/>
      <c r="O7" s="94"/>
    </row>
    <row r="8" spans="1:15" ht="19.95" customHeight="1" x14ac:dyDescent="0.25">
      <c r="B8" s="96"/>
      <c r="C8" s="96"/>
      <c r="D8" s="96" t="s">
        <v>8</v>
      </c>
      <c r="E8" s="96"/>
      <c r="F8" s="96"/>
      <c r="G8" s="94"/>
      <c r="H8" s="96" t="s">
        <v>9</v>
      </c>
      <c r="I8" s="96"/>
      <c r="J8" s="96"/>
      <c r="K8" s="96"/>
      <c r="L8" s="94"/>
      <c r="M8" s="96" t="s">
        <v>10</v>
      </c>
      <c r="N8" s="96"/>
      <c r="O8" s="94"/>
    </row>
    <row r="9" spans="1:15" ht="10.050000000000001" customHeight="1" x14ac:dyDescent="0.25"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</row>
    <row r="10" spans="1:15" ht="19.95" customHeight="1" x14ac:dyDescent="0.25">
      <c r="B10" s="75" t="s">
        <v>11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</row>
    <row r="11" spans="1:15" ht="19.95" customHeight="1" x14ac:dyDescent="0.25">
      <c r="B11" s="20" t="s">
        <v>12</v>
      </c>
      <c r="C11" s="20" t="s">
        <v>13</v>
      </c>
      <c r="D11" s="61" t="s">
        <v>14</v>
      </c>
      <c r="E11" s="97"/>
      <c r="F11" s="97"/>
      <c r="G11" s="97"/>
      <c r="H11" s="97"/>
      <c r="I11" s="97"/>
      <c r="J11" s="96" t="s">
        <v>12</v>
      </c>
      <c r="K11" s="96"/>
      <c r="L11" s="96" t="s">
        <v>13</v>
      </c>
      <c r="M11" s="96"/>
      <c r="N11" s="76" t="s">
        <v>15</v>
      </c>
      <c r="O11" s="76"/>
    </row>
    <row r="12" spans="1:15" ht="19.95" customHeight="1" x14ac:dyDescent="0.25">
      <c r="B12" s="5"/>
      <c r="C12" s="6"/>
      <c r="D12" s="56"/>
      <c r="E12" s="56"/>
      <c r="F12" s="56"/>
      <c r="G12" s="56"/>
      <c r="H12" s="56"/>
      <c r="I12" s="56"/>
      <c r="J12" s="104"/>
      <c r="K12" s="104"/>
      <c r="L12" s="104"/>
      <c r="M12" s="104"/>
      <c r="N12" s="60">
        <v>0</v>
      </c>
      <c r="O12" s="60"/>
    </row>
    <row r="13" spans="1:15" ht="19.95" customHeight="1" x14ac:dyDescent="0.25">
      <c r="B13" s="5"/>
      <c r="C13" s="6"/>
      <c r="D13" s="90"/>
      <c r="E13" s="79"/>
      <c r="F13" s="79"/>
      <c r="G13" s="79"/>
      <c r="H13" s="79"/>
      <c r="I13" s="91"/>
      <c r="J13" s="92"/>
      <c r="K13" s="93"/>
      <c r="L13" s="92"/>
      <c r="M13" s="93"/>
      <c r="N13" s="60">
        <v>0</v>
      </c>
      <c r="O13" s="60"/>
    </row>
    <row r="14" spans="1:15" ht="19.95" customHeight="1" x14ac:dyDescent="0.25">
      <c r="B14" s="5"/>
      <c r="C14" s="6"/>
      <c r="D14" s="56"/>
      <c r="E14" s="56"/>
      <c r="F14" s="56"/>
      <c r="G14" s="56"/>
      <c r="H14" s="56"/>
      <c r="I14" s="56"/>
      <c r="J14" s="104"/>
      <c r="K14" s="104"/>
      <c r="L14" s="104"/>
      <c r="M14" s="104"/>
      <c r="N14" s="60">
        <v>0</v>
      </c>
      <c r="O14" s="60"/>
    </row>
    <row r="15" spans="1:15" ht="19.95" customHeight="1" x14ac:dyDescent="0.25"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2" t="s">
        <v>16</v>
      </c>
      <c r="M15" s="72"/>
      <c r="N15" s="73">
        <f>SUM(N12:N14)</f>
        <v>0</v>
      </c>
      <c r="O15" s="73"/>
    </row>
    <row r="16" spans="1:15" ht="10.050000000000001" customHeight="1" x14ac:dyDescent="0.25"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79"/>
      <c r="M16" s="79"/>
      <c r="N16" s="79"/>
      <c r="O16" s="79"/>
    </row>
    <row r="17" spans="2:15" ht="19.95" customHeight="1" x14ac:dyDescent="0.25">
      <c r="B17" s="75" t="s">
        <v>17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</row>
    <row r="18" spans="2:15" ht="19.95" customHeight="1" x14ac:dyDescent="0.25">
      <c r="B18" s="61" t="s">
        <v>18</v>
      </c>
      <c r="C18" s="61"/>
      <c r="D18" s="61"/>
      <c r="E18" s="61"/>
      <c r="F18" s="61"/>
      <c r="G18" s="61"/>
      <c r="H18" s="75" t="s">
        <v>19</v>
      </c>
      <c r="I18" s="75"/>
      <c r="J18" s="75"/>
      <c r="K18" s="75"/>
      <c r="L18" s="75"/>
      <c r="M18" s="75" t="s">
        <v>20</v>
      </c>
      <c r="N18" s="75"/>
      <c r="O18" s="75"/>
    </row>
    <row r="19" spans="2:15" ht="19.95" customHeight="1" x14ac:dyDescent="0.25">
      <c r="B19" s="56"/>
      <c r="C19" s="56"/>
      <c r="D19" s="56"/>
      <c r="E19" s="56"/>
      <c r="F19" s="56"/>
      <c r="G19" s="56"/>
      <c r="H19" s="56" t="s">
        <v>21</v>
      </c>
      <c r="I19" s="56"/>
      <c r="J19" s="56"/>
      <c r="K19" s="56"/>
      <c r="L19" s="56"/>
      <c r="M19" s="56"/>
      <c r="N19" s="56"/>
      <c r="O19" s="56"/>
    </row>
    <row r="20" spans="2:15" ht="19.95" customHeight="1" x14ac:dyDescent="0.25">
      <c r="B20" s="20" t="s">
        <v>12</v>
      </c>
      <c r="C20" s="20" t="s">
        <v>13</v>
      </c>
      <c r="D20" s="110" t="s">
        <v>14</v>
      </c>
      <c r="E20" s="111"/>
      <c r="F20" s="111"/>
      <c r="G20" s="111"/>
      <c r="H20" s="111"/>
      <c r="I20" s="112"/>
      <c r="J20" s="20" t="s">
        <v>12</v>
      </c>
      <c r="K20" s="20" t="s">
        <v>13</v>
      </c>
      <c r="L20" s="21" t="s">
        <v>22</v>
      </c>
      <c r="M20" s="20" t="s">
        <v>23</v>
      </c>
      <c r="N20" s="58" t="s">
        <v>15</v>
      </c>
      <c r="O20" s="58"/>
    </row>
    <row r="21" spans="2:15" ht="19.95" customHeight="1" x14ac:dyDescent="0.25">
      <c r="B21" s="5"/>
      <c r="C21" s="6"/>
      <c r="D21" s="87"/>
      <c r="E21" s="88"/>
      <c r="F21" s="88"/>
      <c r="G21" s="88"/>
      <c r="H21" s="88"/>
      <c r="I21" s="89"/>
      <c r="J21" s="5"/>
      <c r="K21" s="6"/>
      <c r="L21" s="7"/>
      <c r="M21" s="8">
        <v>1.1499999999999999</v>
      </c>
      <c r="N21" s="59">
        <f>L21*M21</f>
        <v>0</v>
      </c>
      <c r="O21" s="59"/>
    </row>
    <row r="22" spans="2:15" ht="19.95" customHeight="1" x14ac:dyDescent="0.25">
      <c r="B22" s="5"/>
      <c r="C22" s="6"/>
      <c r="D22" s="87"/>
      <c r="E22" s="88"/>
      <c r="F22" s="88"/>
      <c r="G22" s="88"/>
      <c r="H22" s="88"/>
      <c r="I22" s="89"/>
      <c r="J22" s="5"/>
      <c r="K22" s="6"/>
      <c r="L22" s="7"/>
      <c r="M22" s="8">
        <v>1.1499999999999999</v>
      </c>
      <c r="N22" s="59">
        <f t="shared" ref="N22:N23" si="0">L22*M22</f>
        <v>0</v>
      </c>
      <c r="O22" s="59"/>
    </row>
    <row r="23" spans="2:15" ht="19.95" customHeight="1" x14ac:dyDescent="0.25">
      <c r="B23" s="5"/>
      <c r="C23" s="6"/>
      <c r="D23" s="87"/>
      <c r="E23" s="88"/>
      <c r="F23" s="88"/>
      <c r="G23" s="88"/>
      <c r="H23" s="88"/>
      <c r="I23" s="89"/>
      <c r="J23" s="5"/>
      <c r="K23" s="6"/>
      <c r="L23" s="7"/>
      <c r="M23" s="8">
        <v>1.1499999999999999</v>
      </c>
      <c r="N23" s="59">
        <f t="shared" si="0"/>
        <v>0</v>
      </c>
      <c r="O23" s="59"/>
    </row>
    <row r="24" spans="2:15" ht="19.95" customHeight="1" x14ac:dyDescent="0.25"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2" t="s">
        <v>16</v>
      </c>
      <c r="M24" s="72"/>
      <c r="N24" s="73">
        <f>SUM(N21:O23)</f>
        <v>0</v>
      </c>
      <c r="O24" s="73"/>
    </row>
    <row r="25" spans="2:15" ht="10.050000000000001" customHeight="1" x14ac:dyDescent="0.25"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9"/>
      <c r="M25" s="109"/>
      <c r="N25" s="109"/>
      <c r="O25" s="109"/>
    </row>
    <row r="26" spans="2:15" ht="19.95" customHeight="1" x14ac:dyDescent="0.25">
      <c r="B26" s="75" t="s">
        <v>24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</row>
    <row r="27" spans="2:15" ht="19.95" customHeight="1" x14ac:dyDescent="0.25">
      <c r="B27" s="77" t="s">
        <v>25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6" t="s">
        <v>15</v>
      </c>
      <c r="O27" s="76"/>
    </row>
    <row r="28" spans="2:15" ht="19.95" customHeight="1" x14ac:dyDescent="0.25"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3"/>
      <c r="O28" s="73"/>
    </row>
    <row r="29" spans="2:15" ht="10.050000000000001" customHeight="1" x14ac:dyDescent="0.25"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</row>
    <row r="30" spans="2:15" ht="19.95" customHeight="1" x14ac:dyDescent="0.25">
      <c r="B30" s="75" t="s">
        <v>26</v>
      </c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</row>
    <row r="31" spans="2:15" ht="19.95" customHeight="1" x14ac:dyDescent="0.25">
      <c r="B31" s="61" t="s">
        <v>46</v>
      </c>
      <c r="C31" s="61"/>
      <c r="D31" s="61" t="s">
        <v>27</v>
      </c>
      <c r="E31" s="61"/>
      <c r="F31" s="61"/>
      <c r="G31" s="61"/>
      <c r="H31" s="61"/>
      <c r="I31" s="61"/>
      <c r="J31" s="61"/>
      <c r="K31" s="61"/>
      <c r="L31" s="61"/>
      <c r="M31" s="61"/>
      <c r="N31" s="76" t="s">
        <v>15</v>
      </c>
      <c r="O31" s="76"/>
    </row>
    <row r="32" spans="2:15" ht="19.95" customHeight="1" x14ac:dyDescent="0.25"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60">
        <v>0</v>
      </c>
      <c r="O32" s="60"/>
    </row>
    <row r="33" spans="2:15" ht="19.95" customHeight="1" x14ac:dyDescent="0.25"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60">
        <v>0</v>
      </c>
      <c r="O33" s="60"/>
    </row>
    <row r="34" spans="2:15" ht="19.95" customHeight="1" x14ac:dyDescent="0.25"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2" t="s">
        <v>16</v>
      </c>
      <c r="M34" s="72"/>
      <c r="N34" s="73">
        <f>SUM(N32:O33)</f>
        <v>0</v>
      </c>
      <c r="O34" s="73"/>
    </row>
    <row r="35" spans="2:15" ht="10.050000000000001" customHeight="1" x14ac:dyDescent="0.25"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79"/>
      <c r="M35" s="79"/>
      <c r="N35" s="79"/>
      <c r="O35" s="79"/>
    </row>
    <row r="36" spans="2:15" ht="19.95" customHeight="1" x14ac:dyDescent="0.25">
      <c r="B36" s="75" t="s">
        <v>28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</row>
    <row r="37" spans="2:15" ht="19.95" customHeight="1" x14ac:dyDescent="0.25">
      <c r="B37" s="75" t="s">
        <v>29</v>
      </c>
      <c r="C37" s="75"/>
      <c r="D37" s="82" t="str">
        <f>'Excelblog.pl - Kwoty słownie'!B8</f>
        <v/>
      </c>
      <c r="E37" s="82"/>
      <c r="F37" s="82"/>
      <c r="G37" s="82"/>
      <c r="H37" s="82"/>
      <c r="I37" s="82"/>
      <c r="J37" s="82"/>
      <c r="K37" s="82"/>
      <c r="L37" s="82"/>
      <c r="M37" s="22" t="s">
        <v>30</v>
      </c>
      <c r="N37" s="78">
        <f>-SUMIF(N28,"&gt;0",N24)+N15+N34+N24+N28</f>
        <v>0</v>
      </c>
      <c r="O37" s="78"/>
    </row>
    <row r="38" spans="2:15" ht="10.050000000000001" customHeight="1" x14ac:dyDescent="0.25"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</row>
    <row r="39" spans="2:15" ht="19.95" customHeight="1" x14ac:dyDescent="0.25">
      <c r="B39" s="75" t="s">
        <v>31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</row>
    <row r="40" spans="2:15" ht="19.95" customHeight="1" x14ac:dyDescent="0.25">
      <c r="B40" s="75" t="s">
        <v>32</v>
      </c>
      <c r="C40" s="75"/>
      <c r="D40" s="84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</row>
    <row r="41" spans="2:15" ht="24.9" customHeight="1" x14ac:dyDescent="0.25">
      <c r="B41" s="9"/>
      <c r="C41" s="9"/>
      <c r="D41" s="10"/>
      <c r="E41" s="10"/>
      <c r="F41" s="10"/>
      <c r="G41" s="10"/>
      <c r="H41" s="10"/>
      <c r="I41" s="10"/>
      <c r="J41" s="10"/>
      <c r="K41" s="10"/>
      <c r="L41" s="10"/>
      <c r="M41" s="71" t="s">
        <v>33</v>
      </c>
      <c r="N41" s="71"/>
      <c r="O41" s="71"/>
    </row>
    <row r="42" spans="2:15" ht="24.9" customHeight="1" x14ac:dyDescent="0.25">
      <c r="B42" s="9"/>
      <c r="C42" s="9"/>
      <c r="D42" s="10"/>
      <c r="E42" s="10"/>
      <c r="F42" s="10"/>
      <c r="G42" s="10"/>
      <c r="H42" s="10"/>
      <c r="I42" s="10"/>
      <c r="J42" s="10"/>
      <c r="K42" s="10"/>
      <c r="L42" s="10"/>
      <c r="M42" s="81" t="s">
        <v>34</v>
      </c>
      <c r="N42" s="81"/>
      <c r="O42" s="81"/>
    </row>
    <row r="43" spans="2:15" ht="10.050000000000001" customHeight="1" x14ac:dyDescent="0.25"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</row>
    <row r="44" spans="2:15" ht="19.95" customHeight="1" x14ac:dyDescent="0.25">
      <c r="B44" s="75" t="s">
        <v>35</v>
      </c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</row>
    <row r="45" spans="2:15" ht="19.95" customHeight="1" x14ac:dyDescent="0.25">
      <c r="B45" s="22" t="s">
        <v>36</v>
      </c>
      <c r="C45" s="86"/>
      <c r="D45" s="86"/>
      <c r="E45" s="22" t="s">
        <v>37</v>
      </c>
      <c r="F45" s="22"/>
      <c r="G45" s="82" t="str">
        <f>'Excelblog.pl - Kwoty słownie'!B22</f>
        <v/>
      </c>
      <c r="H45" s="82"/>
      <c r="I45" s="82"/>
      <c r="J45" s="82"/>
      <c r="K45" s="82"/>
      <c r="L45" s="82"/>
      <c r="M45" s="82"/>
      <c r="N45" s="82"/>
      <c r="O45" s="82"/>
    </row>
    <row r="46" spans="2:15" ht="24.9" customHeight="1" x14ac:dyDescent="0.25">
      <c r="B46" s="3"/>
      <c r="C46" s="3"/>
      <c r="D46" s="11"/>
      <c r="E46" s="11"/>
      <c r="F46" s="11"/>
      <c r="G46" s="11"/>
      <c r="H46" s="11"/>
      <c r="I46" s="11"/>
      <c r="J46" s="11"/>
      <c r="K46" s="80" t="s">
        <v>38</v>
      </c>
      <c r="L46" s="80"/>
      <c r="M46" s="70" t="s">
        <v>39</v>
      </c>
      <c r="N46" s="70"/>
      <c r="O46" s="70"/>
    </row>
    <row r="47" spans="2:15" ht="24.9" customHeight="1" x14ac:dyDescent="0.25">
      <c r="B47" s="3"/>
      <c r="C47" s="3"/>
      <c r="D47" s="12"/>
      <c r="E47" s="12"/>
      <c r="F47" s="12"/>
      <c r="G47" s="12"/>
      <c r="H47" s="12"/>
      <c r="I47" s="12"/>
      <c r="J47" s="12"/>
      <c r="K47" s="3"/>
      <c r="L47" s="3"/>
      <c r="M47" s="81" t="s">
        <v>34</v>
      </c>
      <c r="N47" s="81"/>
      <c r="O47" s="81"/>
    </row>
    <row r="48" spans="2:15" ht="10.050000000000001" customHeight="1" x14ac:dyDescent="0.25">
      <c r="B48" s="3"/>
      <c r="C48" s="3"/>
      <c r="D48" s="12"/>
      <c r="E48" s="12"/>
      <c r="F48" s="12"/>
      <c r="G48" s="12"/>
      <c r="H48" s="12"/>
      <c r="I48" s="12"/>
      <c r="J48" s="12"/>
      <c r="K48" s="12"/>
      <c r="L48" s="12"/>
    </row>
    <row r="49" spans="2:15" ht="24.9" customHeight="1" x14ac:dyDescent="0.25">
      <c r="B49" s="3"/>
      <c r="C49" s="3"/>
      <c r="D49" s="12"/>
      <c r="E49" s="12"/>
      <c r="F49" s="12"/>
      <c r="G49" s="12"/>
      <c r="H49" s="12"/>
      <c r="I49" s="12"/>
      <c r="J49" s="64" t="s">
        <v>40</v>
      </c>
      <c r="K49" s="64"/>
      <c r="L49" s="64"/>
      <c r="M49" s="64"/>
      <c r="N49" s="64"/>
      <c r="O49" s="64"/>
    </row>
    <row r="50" spans="2:15" ht="24.9" customHeight="1" x14ac:dyDescent="0.25">
      <c r="B50" s="13"/>
      <c r="C50" s="13"/>
      <c r="D50" s="14"/>
      <c r="E50" s="14"/>
      <c r="F50" s="14"/>
      <c r="G50" s="14"/>
      <c r="H50" s="14"/>
      <c r="I50" s="14"/>
      <c r="J50" s="65" t="s">
        <v>41</v>
      </c>
      <c r="K50" s="65"/>
      <c r="L50" s="65"/>
      <c r="M50" s="65"/>
      <c r="N50" s="65"/>
      <c r="O50" s="65"/>
    </row>
    <row r="51" spans="2:15" ht="24.9" customHeight="1" x14ac:dyDescent="0.25"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</row>
    <row r="52" spans="2:15" ht="24.9" customHeight="1" x14ac:dyDescent="0.25">
      <c r="B52" s="67" t="s">
        <v>42</v>
      </c>
      <c r="C52" s="67"/>
      <c r="D52" s="67"/>
      <c r="E52" s="67"/>
      <c r="G52" s="67" t="s">
        <v>43</v>
      </c>
      <c r="H52" s="67"/>
      <c r="I52" s="67"/>
      <c r="J52" s="67"/>
      <c r="K52" s="15"/>
      <c r="L52" s="103" t="s">
        <v>44</v>
      </c>
      <c r="M52" s="103"/>
      <c r="N52" s="103"/>
      <c r="O52" s="103"/>
    </row>
    <row r="53" spans="2:15" ht="24.9" customHeight="1" x14ac:dyDescent="0.25">
      <c r="B53" s="63" t="s">
        <v>45</v>
      </c>
      <c r="C53" s="63"/>
      <c r="D53" s="63"/>
      <c r="E53" s="63"/>
      <c r="G53" s="63" t="s">
        <v>45</v>
      </c>
      <c r="H53" s="63"/>
      <c r="I53" s="63"/>
      <c r="J53" s="63"/>
      <c r="L53" s="63" t="s">
        <v>45</v>
      </c>
      <c r="M53" s="63"/>
      <c r="N53" s="63"/>
      <c r="O53" s="63"/>
    </row>
    <row r="54" spans="2:15" ht="24.9" customHeight="1" x14ac:dyDescent="0.25">
      <c r="B54" s="62" t="s">
        <v>34</v>
      </c>
      <c r="C54" s="62"/>
      <c r="D54" s="62"/>
      <c r="E54" s="62"/>
      <c r="G54" s="62" t="s">
        <v>34</v>
      </c>
      <c r="H54" s="62"/>
      <c r="I54" s="62"/>
      <c r="J54" s="62"/>
      <c r="K54" s="16"/>
      <c r="L54" s="62" t="s">
        <v>34</v>
      </c>
      <c r="M54" s="62"/>
      <c r="N54" s="62"/>
      <c r="O54" s="62"/>
    </row>
    <row r="56" spans="2:15" ht="24.9" customHeight="1" x14ac:dyDescent="0.25">
      <c r="J56" s="12"/>
      <c r="K56" s="12"/>
      <c r="L56" s="12"/>
      <c r="M56" s="12"/>
      <c r="N56" s="12"/>
      <c r="O56" s="12"/>
    </row>
  </sheetData>
  <mergeCells count="109">
    <mergeCell ref="F2:K2"/>
    <mergeCell ref="F3:N3"/>
    <mergeCell ref="B1:E3"/>
    <mergeCell ref="L52:O52"/>
    <mergeCell ref="L53:O53"/>
    <mergeCell ref="J11:K11"/>
    <mergeCell ref="L12:M12"/>
    <mergeCell ref="J12:K12"/>
    <mergeCell ref="J14:K14"/>
    <mergeCell ref="N2:O2"/>
    <mergeCell ref="K4:O4"/>
    <mergeCell ref="L11:M11"/>
    <mergeCell ref="L14:M14"/>
    <mergeCell ref="L7:L8"/>
    <mergeCell ref="G7:G8"/>
    <mergeCell ref="B10:O10"/>
    <mergeCell ref="B16:O16"/>
    <mergeCell ref="B25:O25"/>
    <mergeCell ref="B29:O29"/>
    <mergeCell ref="B35:O35"/>
    <mergeCell ref="D20:I20"/>
    <mergeCell ref="D21:I21"/>
    <mergeCell ref="B26:O26"/>
    <mergeCell ref="B17:O17"/>
    <mergeCell ref="N11:O11"/>
    <mergeCell ref="O7:O8"/>
    <mergeCell ref="C4:H4"/>
    <mergeCell ref="I4:J4"/>
    <mergeCell ref="B7:C8"/>
    <mergeCell ref="D11:I11"/>
    <mergeCell ref="D7:F7"/>
    <mergeCell ref="D8:F8"/>
    <mergeCell ref="H7:K7"/>
    <mergeCell ref="H8:K8"/>
    <mergeCell ref="M7:N7"/>
    <mergeCell ref="M8:N8"/>
    <mergeCell ref="C5:O5"/>
    <mergeCell ref="B6:O6"/>
    <mergeCell ref="B9:O9"/>
    <mergeCell ref="K46:L46"/>
    <mergeCell ref="M47:O47"/>
    <mergeCell ref="G45:O45"/>
    <mergeCell ref="B43:L43"/>
    <mergeCell ref="M42:O42"/>
    <mergeCell ref="N12:O12"/>
    <mergeCell ref="N14:O14"/>
    <mergeCell ref="D12:I12"/>
    <mergeCell ref="D14:I14"/>
    <mergeCell ref="D40:O40"/>
    <mergeCell ref="C45:D45"/>
    <mergeCell ref="D22:I22"/>
    <mergeCell ref="D23:I23"/>
    <mergeCell ref="N22:O22"/>
    <mergeCell ref="N23:O23"/>
    <mergeCell ref="D13:I13"/>
    <mergeCell ref="J13:K13"/>
    <mergeCell ref="L13:M13"/>
    <mergeCell ref="N13:O13"/>
    <mergeCell ref="B44:O44"/>
    <mergeCell ref="D37:L37"/>
    <mergeCell ref="B18:G18"/>
    <mergeCell ref="H18:L18"/>
    <mergeCell ref="M18:O18"/>
    <mergeCell ref="L2:M2"/>
    <mergeCell ref="M46:O46"/>
    <mergeCell ref="M41:O41"/>
    <mergeCell ref="L34:M34"/>
    <mergeCell ref="N34:O34"/>
    <mergeCell ref="B34:K34"/>
    <mergeCell ref="B36:O36"/>
    <mergeCell ref="L15:M15"/>
    <mergeCell ref="B15:K15"/>
    <mergeCell ref="N15:O15"/>
    <mergeCell ref="L24:M24"/>
    <mergeCell ref="N24:O24"/>
    <mergeCell ref="B24:K24"/>
    <mergeCell ref="N28:O28"/>
    <mergeCell ref="B30:O30"/>
    <mergeCell ref="B31:C31"/>
    <mergeCell ref="N31:O31"/>
    <mergeCell ref="B27:M28"/>
    <mergeCell ref="N27:O27"/>
    <mergeCell ref="B39:O39"/>
    <mergeCell ref="N37:O37"/>
    <mergeCell ref="B37:C37"/>
    <mergeCell ref="B38:O38"/>
    <mergeCell ref="B40:C40"/>
    <mergeCell ref="L54:O54"/>
    <mergeCell ref="G53:J53"/>
    <mergeCell ref="G54:J54"/>
    <mergeCell ref="J49:O49"/>
    <mergeCell ref="J50:O50"/>
    <mergeCell ref="B51:O51"/>
    <mergeCell ref="B54:E54"/>
    <mergeCell ref="B53:E53"/>
    <mergeCell ref="B52:E52"/>
    <mergeCell ref="G52:J52"/>
    <mergeCell ref="M19:O19"/>
    <mergeCell ref="H19:L19"/>
    <mergeCell ref="B33:C33"/>
    <mergeCell ref="N20:O20"/>
    <mergeCell ref="N21:O21"/>
    <mergeCell ref="B19:G19"/>
    <mergeCell ref="D32:M32"/>
    <mergeCell ref="D33:M33"/>
    <mergeCell ref="N33:O33"/>
    <mergeCell ref="N32:O32"/>
    <mergeCell ref="D31:M31"/>
    <mergeCell ref="B32:C32"/>
  </mergeCells>
  <dataValidations count="1">
    <dataValidation type="list" allowBlank="1" showInputMessage="1" showErrorMessage="1" sqref="M21:M23" xr:uid="{145F91E8-9C35-42D4-B5A8-C651F4EC3AA6}">
      <formula1>Stawki</formula1>
    </dataValidation>
  </dataValidations>
  <printOptions horizontalCentered="1"/>
  <pageMargins left="0.23622047244094491" right="0.23622047244094491" top="0.23622047244094491" bottom="0.23622047244094491" header="0" footer="0"/>
  <pageSetup paperSize="9" scale="71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4C45F-7248-4991-83CB-5C4290CBEA51}">
  <dimension ref="A1:A16"/>
  <sheetViews>
    <sheetView workbookViewId="0">
      <selection activeCell="A6" sqref="A6"/>
    </sheetView>
  </sheetViews>
  <sheetFormatPr defaultColWidth="8.88671875" defaultRowHeight="14.4" x14ac:dyDescent="0.3"/>
  <sheetData>
    <row r="1" spans="1:1" x14ac:dyDescent="0.3">
      <c r="A1" s="1">
        <v>0.69</v>
      </c>
    </row>
    <row r="2" spans="1:1" x14ac:dyDescent="0.3">
      <c r="A2" s="1">
        <v>0.42</v>
      </c>
    </row>
    <row r="3" spans="1:1" x14ac:dyDescent="0.3">
      <c r="A3" s="1">
        <v>0.59</v>
      </c>
    </row>
    <row r="4" spans="1:1" x14ac:dyDescent="0.3">
      <c r="A4" s="1">
        <v>1.1499999999999999</v>
      </c>
    </row>
    <row r="5" spans="1:1" x14ac:dyDescent="0.3">
      <c r="A5" s="1"/>
    </row>
    <row r="6" spans="1:1" x14ac:dyDescent="0.3">
      <c r="A6" s="1"/>
    </row>
    <row r="7" spans="1:1" x14ac:dyDescent="0.3">
      <c r="A7" s="1"/>
    </row>
    <row r="8" spans="1:1" x14ac:dyDescent="0.3">
      <c r="A8" s="1"/>
    </row>
    <row r="9" spans="1:1" x14ac:dyDescent="0.3">
      <c r="A9" s="1"/>
    </row>
    <row r="10" spans="1:1" x14ac:dyDescent="0.3">
      <c r="A10" s="1"/>
    </row>
    <row r="11" spans="1:1" x14ac:dyDescent="0.3">
      <c r="A11" s="1"/>
    </row>
    <row r="12" spans="1:1" x14ac:dyDescent="0.3">
      <c r="A12" s="1"/>
    </row>
    <row r="13" spans="1:1" x14ac:dyDescent="0.3">
      <c r="A13" s="1"/>
    </row>
    <row r="14" spans="1:1" x14ac:dyDescent="0.3">
      <c r="A14" s="1"/>
    </row>
    <row r="15" spans="1:1" x14ac:dyDescent="0.3">
      <c r="A15" s="1"/>
    </row>
    <row r="16" spans="1:1" x14ac:dyDescent="0.3">
      <c r="A16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fe2161f-7847-47fa-ac28-cb5738283623">
      <UserInfo>
        <DisplayName>Karolina Piotrowska</DisplayName>
        <AccountId>52</AccountId>
        <AccountType/>
      </UserInfo>
      <UserInfo>
        <DisplayName>Chorągiew Krakowska ZHP</DisplayName>
        <AccountId>93</AccountId>
        <AccountType/>
      </UserInfo>
      <UserInfo>
        <DisplayName>Ewa Lachiewicz-Walińska - International Department, ZHP Poland</DisplayName>
        <AccountId>155</AccountId>
        <AccountType/>
      </UserInfo>
    </SharedWithUsers>
    <TaxCatchAll xmlns="7fe2161f-7847-47fa-ac28-cb5738283623" xsi:nil="true"/>
    <lcf76f155ced4ddcb4097134ff3c332f xmlns="6e29a56c-85ca-4983-857d-b43ef9b6a078">
      <Terms xmlns="http://schemas.microsoft.com/office/infopath/2007/PartnerControls"/>
    </lcf76f155ced4ddcb4097134ff3c332f>
    <Dodaneprzez xmlns="6e29a56c-85ca-4983-857d-b43ef9b6a078">
      <UserInfo>
        <DisplayName/>
        <AccountId xsi:nil="true"/>
        <AccountType/>
      </UserInfo>
    </Dodaneprzez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DF7AA0D14D4746B3EA84C084DAC653" ma:contentTypeVersion="17" ma:contentTypeDescription="Utwórz nowy dokument." ma:contentTypeScope="" ma:versionID="54aa459607bf4313fe27b0861aabae2d">
  <xsd:schema xmlns:xsd="http://www.w3.org/2001/XMLSchema" xmlns:xs="http://www.w3.org/2001/XMLSchema" xmlns:p="http://schemas.microsoft.com/office/2006/metadata/properties" xmlns:ns2="6e29a56c-85ca-4983-857d-b43ef9b6a078" xmlns:ns3="7fe2161f-7847-47fa-ac28-cb5738283623" targetNamespace="http://schemas.microsoft.com/office/2006/metadata/properties" ma:root="true" ma:fieldsID="15401e2a366df6fe73ed819050fb9ef3" ns2:_="" ns3:_="">
    <xsd:import namespace="6e29a56c-85ca-4983-857d-b43ef9b6a078"/>
    <xsd:import namespace="7fe2161f-7847-47fa-ac28-cb5738283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odaneprzez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9a56c-85ca-4983-857d-b43ef9b6a0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Dodaneprzez" ma:index="17" nillable="true" ma:displayName="Dodane przez" ma:format="Dropdown" ma:list="UserInfo" ma:SharePointGroup="0" ma:internalName="Dodaneprzez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0cc9fac5-377b-40bd-b203-fbeec07453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2161f-7847-47fa-ac28-cb5738283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387305f-a179-4f05-a98b-4f584548514f}" ma:internalName="TaxCatchAll" ma:showField="CatchAllData" ma:web="7fe2161f-7847-47fa-ac28-cb5738283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486640-540D-4B0C-B63C-8B3CC2BFDF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E91739-D911-4A10-8737-3F2ECD2299F2}">
  <ds:schemaRefs>
    <ds:schemaRef ds:uri="http://schemas.microsoft.com/office/2006/metadata/properties"/>
    <ds:schemaRef ds:uri="http://schemas.microsoft.com/office/infopath/2007/PartnerControls"/>
    <ds:schemaRef ds:uri="7fe2161f-7847-47fa-ac28-cb5738283623"/>
    <ds:schemaRef ds:uri="6e29a56c-85ca-4983-857d-b43ef9b6a078"/>
  </ds:schemaRefs>
</ds:datastoreItem>
</file>

<file path=customXml/itemProps3.xml><?xml version="1.0" encoding="utf-8"?>
<ds:datastoreItem xmlns:ds="http://schemas.openxmlformats.org/officeDocument/2006/customXml" ds:itemID="{9E4ECD01-7EFB-4ADC-BACD-1D6F1F5C9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29a56c-85ca-4983-857d-b43ef9b6a078"/>
    <ds:schemaRef ds:uri="7fe2161f-7847-47fa-ac28-cb5738283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4</vt:i4>
      </vt:variant>
    </vt:vector>
  </HeadingPairs>
  <TitlesOfParts>
    <vt:vector size="7" baseType="lpstr">
      <vt:lpstr>Excelblog.pl - Kwoty słownie</vt:lpstr>
      <vt:lpstr>Arkusz1</vt:lpstr>
      <vt:lpstr>Arkusz2</vt:lpstr>
      <vt:lpstr>Arkusz1!Obszar_wydruku</vt:lpstr>
      <vt:lpstr>Arkusz1!Print_Area</vt:lpstr>
      <vt:lpstr>slownie</vt:lpstr>
      <vt:lpstr>Stawki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92092310075</dc:creator>
  <cp:keywords/>
  <dc:description/>
  <cp:lastModifiedBy>Jakub Zoń</cp:lastModifiedBy>
  <cp:revision/>
  <cp:lastPrinted>2026-11-01T23:56:43Z</cp:lastPrinted>
  <dcterms:created xsi:type="dcterms:W3CDTF">2018-10-25T12:28:51Z</dcterms:created>
  <dcterms:modified xsi:type="dcterms:W3CDTF">2026-11-02T22:05:35Z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0x010100A9DF7AA0D14D4746B3EA84C084DAC653</vt:lpwstr>
  </property>
  <property fmtid="{D5CDD505-2E9C-101B-9397-08002B2CF9AE}" pid="3" name="AuthorIds_UIVersion_512">
    <vt:lpwstr>20</vt:lpwstr>
  </property>
  <property fmtid="{D5CDD505-2E9C-101B-9397-08002B2CF9AE}" pid="4" name="AuthorIds_UIVersion_1536">
    <vt:lpwstr>177</vt:lpwstr>
  </property>
  <property fmtid="{D5CDD505-2E9C-101B-9397-08002B2CF9AE}" pid="5" name="AuthorIds_UIVersion_6144">
    <vt:lpwstr>36</vt:lpwstr>
  </property>
  <property fmtid="{D5CDD505-2E9C-101B-9397-08002B2CF9AE}" pid="6" name="AuthorIds_UIVersion_7680">
    <vt:lpwstr>36</vt:lpwstr>
  </property>
  <property fmtid="{D5CDD505-2E9C-101B-9397-08002B2CF9AE}" pid="7" name="MediaServiceImageTags">
    <vt:lpwstr/>
  </property>
</Properties>
</file>